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28921A8F-491C-45C6-9F36-8FEB95E5917B}" xr6:coauthVersionLast="47" xr6:coauthVersionMax="47" xr10:uidLastSave="{00000000-0000-0000-0000-000000000000}"/>
  <bookViews>
    <workbookView xWindow="-37620" yWindow="1080" windowWidth="35840" windowHeight="20300" xr2:uid="{40EEAD8D-8B40-744D-8A6A-421B6C9152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F23" i="1"/>
  <c r="G23" i="1"/>
  <c r="F27" i="1"/>
  <c r="G27" i="1"/>
  <c r="F28" i="1"/>
  <c r="G28" i="1"/>
  <c r="F18" i="1"/>
  <c r="G18" i="1" s="1"/>
  <c r="I18" i="1" s="1"/>
  <c r="F32" i="1"/>
  <c r="G32" i="1" s="1"/>
  <c r="I32" i="1" s="1"/>
  <c r="F31" i="1"/>
  <c r="G31" i="1" s="1"/>
  <c r="L15" i="1" s="1"/>
  <c r="L27" i="1" s="1"/>
  <c r="I28" i="1"/>
  <c r="I27" i="1"/>
  <c r="F24" i="1"/>
  <c r="G24" i="1" s="1"/>
  <c r="I24" i="1" s="1"/>
  <c r="I23" i="1"/>
  <c r="F19" i="1"/>
  <c r="G19" i="1" s="1"/>
  <c r="L13" i="1" s="1"/>
  <c r="L25" i="1" s="1"/>
  <c r="F17" i="1"/>
  <c r="G17" i="1" s="1"/>
  <c r="I17" i="1" s="1"/>
  <c r="F14" i="1"/>
  <c r="G14" i="1" s="1"/>
  <c r="F11" i="1"/>
  <c r="G11" i="1" s="1"/>
  <c r="L10" i="1" s="1"/>
  <c r="L22" i="1" s="1"/>
  <c r="F10" i="1"/>
  <c r="G10" i="1" s="1"/>
  <c r="L9" i="1" s="1"/>
  <c r="L21" i="1" s="1"/>
  <c r="F7" i="1"/>
  <c r="G7" i="1" s="1"/>
  <c r="L8" i="1" s="1"/>
  <c r="L20" i="1" s="1"/>
  <c r="L12" i="1" l="1"/>
  <c r="L24" i="1" s="1"/>
  <c r="L11" i="1"/>
  <c r="L23" i="1" s="1"/>
  <c r="I22" i="1"/>
  <c r="L14" i="1"/>
  <c r="L26" i="1" s="1"/>
  <c r="I7" i="1"/>
  <c r="I19" i="1"/>
  <c r="I10" i="1"/>
  <c r="I11" i="1"/>
  <c r="I14" i="1"/>
  <c r="I31" i="1"/>
  <c r="L28" i="1" l="1"/>
  <c r="I3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<sst xmlns="http://schemas.openxmlformats.org/spreadsheetml/2006/main" count="92" uniqueCount="69">
  <si>
    <t xml:space="preserve">  Shur Deck Pro over Plywood (WP-30 Glass Lath)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</si>
  <si>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</si>
  <si>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</si>
  <si>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</si>
  <si>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</si>
  <si>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</si>
  <si>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</si>
  <si>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Template Instructions:</t>
  </si>
  <si>
    <t>Sheet Membrane</t>
  </si>
  <si>
    <t>WP-40X Sheet Membrane 40 - 6"x75'</t>
  </si>
  <si>
    <t>sq.ft/roll</t>
  </si>
  <si>
    <t>Total Material Needed</t>
  </si>
  <si>
    <r>
      <t xml:space="preserve">Step 1: </t>
    </r>
    <r>
      <rPr>
        <sz val="10"/>
        <color rgb="FF000000"/>
        <rFont val="Arial"/>
        <family val="2"/>
      </rPr>
      <t>Enter the total square footage of the project</t>
    </r>
  </si>
  <si>
    <t>rolls</t>
  </si>
  <si>
    <t>Glass Lath</t>
  </si>
  <si>
    <t>WP-30 Westcoat Glass Lath</t>
  </si>
  <si>
    <t>pieces</t>
  </si>
  <si>
    <t>sq.ft./roll</t>
  </si>
  <si>
    <t>WP-10 Staples 5/8"</t>
  </si>
  <si>
    <t>box</t>
  </si>
  <si>
    <r>
      <rPr>
        <b/>
        <sz val="10"/>
        <rFont val="Arial"/>
        <family val="2"/>
      </rPr>
      <t>Step 2:</t>
    </r>
    <r>
      <rPr>
        <sz val="10"/>
        <rFont val="Arial"/>
        <family val="2"/>
      </rPr>
      <t xml:space="preserve"> Enter the cost per unit (single kit, bag etc.) for each product in the indicated column.</t>
    </r>
  </si>
  <si>
    <t>sq.ft./box</t>
  </si>
  <si>
    <t>TC-11 Dry Polymer Basecoat Cement</t>
  </si>
  <si>
    <t>bags</t>
  </si>
  <si>
    <t>WP-95 Waterproofing Membrane</t>
  </si>
  <si>
    <t>gals</t>
  </si>
  <si>
    <t>Base Coat</t>
  </si>
  <si>
    <t>WP-45 Flashing Fabric 10"x300'</t>
  </si>
  <si>
    <t>sq.ft./bag</t>
  </si>
  <si>
    <t>WP-48 Tri-Directional Fiberlath (34"x150')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</si>
  <si>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</si>
  <si>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SC-10 Acrylic Topcoat</t>
  </si>
  <si>
    <t>Membrane With Reinforcement - Flashing</t>
  </si>
  <si>
    <t>Please Round Up When Ordering</t>
  </si>
  <si>
    <t>WP-95 Waterproofing Membrane (under WP-45)</t>
  </si>
  <si>
    <t>sq.ft./gal</t>
  </si>
  <si>
    <t>WP-95 Waterproofing Membrane (on top of WP-45)</t>
  </si>
  <si>
    <t>lf/roll</t>
  </si>
  <si>
    <t>Total Costs</t>
  </si>
  <si>
    <t>Membrane With Reinforcement - Deck</t>
  </si>
  <si>
    <t>www.westcoat.com</t>
  </si>
  <si>
    <t>WP-95 Waterproofing Membrane (1st Coat)</t>
  </si>
  <si>
    <t>sq.ft./ gallon</t>
  </si>
  <si>
    <t>WP-95 Waterproofing Membrane (2nd Coat)</t>
  </si>
  <si>
    <t>Bodycoat:</t>
  </si>
  <si>
    <t>TC-11 Dry Polymer Basecoat Cement (1st Coat)</t>
  </si>
  <si>
    <t xml:space="preserve"> sq.ft./bag</t>
  </si>
  <si>
    <t>TC-11 Dry Polymer Basecoat Cement (2nd Coat)</t>
  </si>
  <si>
    <t>Total</t>
  </si>
  <si>
    <t>Rounding is not reflected in above price</t>
  </si>
  <si>
    <t>Topcoat</t>
  </si>
  <si>
    <t>SC-10 Acrylic Topcoat (1st Coat)</t>
  </si>
  <si>
    <t>SC-10 Acrylic Topcoat (2nd Coat)</t>
  </si>
  <si>
    <t xml:space="preserve"> sq.ft./gal</t>
  </si>
  <si>
    <t xml:space="preserve">Step 1: Total Square Footage   </t>
  </si>
  <si>
    <t xml:space="preserve">Step 2: Deck Perimeter Linear Feet  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</si>
  <si>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</si>
  <si>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</si>
  <si>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</si>
  <si>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</si>
  <si>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Westcoat</t>
  </si>
  <si>
    <t>* Coating accessories and system options are not figured into estimates.</t>
  </si>
  <si>
    <t>4007 Lockridge Street</t>
  </si>
  <si>
    <t>* Contact your local distributor for a price quote, specification sheets and/or dvds.</t>
  </si>
  <si>
    <t>San Diego,  Ca 92102</t>
  </si>
  <si>
    <t>* We do not guarantee coverages, please allow additional material for waste.</t>
  </si>
  <si>
    <t>800-250-4519</t>
  </si>
  <si>
    <t>* All coverage rates should be verified and adjusted for each project.</t>
  </si>
  <si>
    <t>REV: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</si>
</sst>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&quot;$&quot;#,##0.00"/>
  </numFmts>
  <fonts count="37">
    <font>
      <sz val="9"/>
      <name val="Geneva"/>
      <family val="2"/>
    </font>
    <font>
      <sz val="9"/>
      <name val="Geneva"/>
      <family val="2"/>
    </font>
    <font>
      <u/>
      <sz val="9"/>
      <color indexed="12"/>
      <name val="Geneva"/>
      <family val="2"/>
    </font>
    <font>
      <sz val="36"/>
      <name val="Arial"/>
    </font>
    <font>
      <sz val="30"/>
      <name val="Arial"/>
    </font>
    <font>
      <sz val="9"/>
      <name val="Arial"/>
    </font>
    <font>
      <b/>
      <sz val="9"/>
      <name val="Arial"/>
    </font>
    <font>
      <b/>
      <sz val="12"/>
      <name val="Arial"/>
    </font>
    <font>
      <b/>
      <sz val="12"/>
      <color indexed="8"/>
      <name val="Arial"/>
    </font>
    <font>
      <b/>
      <sz val="12"/>
      <color indexed="10"/>
      <name val="Arial"/>
    </font>
    <font>
      <b/>
      <u/>
      <sz val="10"/>
      <name val="Arial"/>
    </font>
    <font>
      <sz val="9"/>
      <color indexed="10"/>
      <name val="Arial"/>
    </font>
    <font>
      <sz val="9"/>
      <color rgb="FFFF0000"/>
      <name val="Arial"/>
    </font>
    <font>
      <sz val="9"/>
      <color indexed="8"/>
      <name val="Arial"/>
    </font>
    <font>
      <b/>
      <u/>
      <sz val="10"/>
      <color indexed="8"/>
      <name val="Arial"/>
    </font>
    <font>
      <b/>
      <i/>
      <sz val="10"/>
      <name val="Arial"/>
    </font>
    <font>
      <b/>
      <sz val="9"/>
      <color indexed="10"/>
      <name val="Arial"/>
    </font>
    <font>
      <sz val="14"/>
      <name val="Arial"/>
    </font>
    <font>
      <b/>
      <sz val="10"/>
      <color rgb="FFFF0000"/>
      <name val="Arial"/>
    </font>
    <font>
      <b/>
      <sz val="12"/>
      <color theme="1"/>
      <name val="Arial"/>
    </font>
    <font>
      <sz val="9"/>
      <color theme="1"/>
      <name val="Arial"/>
    </font>
    <font>
      <b/>
      <sz val="10"/>
      <name val="Arial"/>
    </font>
    <font>
      <sz val="7"/>
      <name val="Arial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10"/>
      <name val="Arial"/>
    </font>
    <font>
      <b/>
      <i/>
      <u/>
      <sz val="10"/>
      <name val="Arial"/>
      <family val="2"/>
    </font>
    <font>
      <u/>
      <sz val="10"/>
      <color indexed="12"/>
      <name val="Arial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 indent="1"/>
    </xf>
    <xf numFmtId="0" fontId="10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165" fontId="5" fillId="0" borderId="6" xfId="0" applyNumberFormat="1" applyFont="1" applyBorder="1" applyAlignment="1">
      <alignment horizontal="left"/>
    </xf>
    <xf numFmtId="164" fontId="5" fillId="0" borderId="6" xfId="0" applyNumberFormat="1" applyFont="1" applyBorder="1" applyAlignment="1">
      <alignment horizontal="center"/>
    </xf>
    <xf numFmtId="44" fontId="12" fillId="0" borderId="6" xfId="0" applyNumberFormat="1" applyFont="1" applyBorder="1" applyAlignment="1">
      <alignment horizontal="left"/>
    </xf>
    <xf numFmtId="44" fontId="5" fillId="0" borderId="7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0" fillId="0" borderId="5" xfId="0" applyFont="1" applyBorder="1"/>
    <xf numFmtId="0" fontId="5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165" fontId="13" fillId="0" borderId="6" xfId="0" applyNumberFormat="1" applyFont="1" applyBorder="1"/>
    <xf numFmtId="164" fontId="13" fillId="0" borderId="6" xfId="0" applyNumberFormat="1" applyFont="1" applyBorder="1" applyAlignment="1">
      <alignment horizontal="center"/>
    </xf>
    <xf numFmtId="44" fontId="11" fillId="0" borderId="6" xfId="2" applyFont="1" applyBorder="1" applyProtection="1">
      <protection locked="0"/>
    </xf>
    <xf numFmtId="44" fontId="5" fillId="0" borderId="7" xfId="2" applyFont="1" applyBorder="1" applyAlignment="1" applyProtection="1"/>
    <xf numFmtId="0" fontId="11" fillId="0" borderId="6" xfId="0" applyFont="1" applyBorder="1" applyProtection="1">
      <protection locked="0"/>
    </xf>
    <xf numFmtId="0" fontId="5" fillId="0" borderId="7" xfId="0" applyFont="1" applyBorder="1"/>
    <xf numFmtId="0" fontId="14" fillId="0" borderId="5" xfId="0" applyFont="1" applyBorder="1"/>
    <xf numFmtId="44" fontId="5" fillId="0" borderId="7" xfId="2" applyFont="1" applyBorder="1" applyProtection="1"/>
    <xf numFmtId="0" fontId="5" fillId="0" borderId="5" xfId="0" applyFont="1" applyBorder="1"/>
    <xf numFmtId="0" fontId="5" fillId="0" borderId="6" xfId="0" applyFont="1" applyBorder="1"/>
    <xf numFmtId="44" fontId="11" fillId="0" borderId="6" xfId="2" applyFont="1" applyBorder="1"/>
    <xf numFmtId="166" fontId="11" fillId="0" borderId="6" xfId="2" applyNumberFormat="1" applyFont="1" applyBorder="1" applyProtection="1">
      <protection locked="0"/>
    </xf>
    <xf numFmtId="0" fontId="16" fillId="0" borderId="0" xfId="0" applyFont="1"/>
    <xf numFmtId="0" fontId="11" fillId="0" borderId="0" xfId="0" applyFont="1" applyAlignment="1">
      <alignment horizontal="left" indent="1"/>
    </xf>
    <xf numFmtId="0" fontId="13" fillId="0" borderId="26" xfId="0" applyFont="1" applyBorder="1"/>
    <xf numFmtId="0" fontId="17" fillId="0" borderId="0" xfId="0" applyFont="1"/>
    <xf numFmtId="0" fontId="13" fillId="0" borderId="27" xfId="0" applyFont="1" applyBorder="1"/>
    <xf numFmtId="0" fontId="13" fillId="0" borderId="9" xfId="0" applyFont="1" applyBorder="1"/>
    <xf numFmtId="165" fontId="13" fillId="0" borderId="9" xfId="0" applyNumberFormat="1" applyFont="1" applyBorder="1"/>
    <xf numFmtId="164" fontId="13" fillId="0" borderId="9" xfId="0" applyNumberFormat="1" applyFont="1" applyBorder="1" applyAlignment="1">
      <alignment horizontal="center"/>
    </xf>
    <xf numFmtId="44" fontId="5" fillId="0" borderId="10" xfId="2" applyFont="1" applyBorder="1" applyProtection="1"/>
    <xf numFmtId="0" fontId="13" fillId="0" borderId="11" xfId="0" applyFont="1" applyBorder="1"/>
    <xf numFmtId="0" fontId="13" fillId="0" borderId="12" xfId="0" applyFont="1" applyBorder="1"/>
    <xf numFmtId="0" fontId="9" fillId="0" borderId="13" xfId="0" applyFont="1" applyBorder="1" applyAlignment="1">
      <alignment horizontal="right"/>
    </xf>
    <xf numFmtId="165" fontId="18" fillId="0" borderId="14" xfId="1" applyNumberFormat="1" applyFont="1" applyBorder="1" applyProtection="1">
      <protection locked="0"/>
    </xf>
    <xf numFmtId="0" fontId="13" fillId="0" borderId="15" xfId="0" applyFont="1" applyBorder="1"/>
    <xf numFmtId="0" fontId="5" fillId="0" borderId="8" xfId="0" applyFont="1" applyBorder="1"/>
    <xf numFmtId="44" fontId="5" fillId="0" borderId="15" xfId="0" applyNumberFormat="1" applyFont="1" applyBorder="1"/>
    <xf numFmtId="0" fontId="13" fillId="0" borderId="16" xfId="0" applyFont="1" applyBorder="1"/>
    <xf numFmtId="0" fontId="13" fillId="0" borderId="17" xfId="0" applyFont="1" applyBorder="1"/>
    <xf numFmtId="0" fontId="9" fillId="0" borderId="18" xfId="0" applyFont="1" applyBorder="1" applyAlignment="1">
      <alignment horizontal="right"/>
    </xf>
    <xf numFmtId="165" fontId="18" fillId="0" borderId="19" xfId="1" applyNumberFormat="1" applyFont="1" applyBorder="1" applyProtection="1">
      <protection locked="0"/>
    </xf>
    <xf numFmtId="0" fontId="13" fillId="0" borderId="20" xfId="0" applyFont="1" applyBorder="1"/>
    <xf numFmtId="44" fontId="5" fillId="0" borderId="21" xfId="0" applyNumberFormat="1" applyFont="1" applyBorder="1"/>
    <xf numFmtId="44" fontId="21" fillId="0" borderId="1" xfId="0" applyNumberFormat="1" applyFont="1" applyBorder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/>
    <xf numFmtId="0" fontId="28" fillId="0" borderId="0" xfId="3" applyFont="1" applyAlignment="1" applyProtection="1">
      <alignment horizontal="center"/>
    </xf>
    <xf numFmtId="0" fontId="30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28" fillId="0" borderId="0" xfId="3" applyFont="1" applyAlignment="1" applyProtection="1"/>
    <xf numFmtId="0" fontId="32" fillId="0" borderId="0" xfId="3" applyFont="1" applyBorder="1" applyAlignment="1" applyProtection="1">
      <alignment wrapText="1"/>
    </xf>
    <xf numFmtId="0" fontId="30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30" fillId="0" borderId="29" xfId="0" applyFont="1" applyBorder="1" applyAlignment="1">
      <alignment horizontal="left"/>
    </xf>
    <xf numFmtId="44" fontId="30" fillId="0" borderId="30" xfId="0" applyNumberFormat="1" applyFont="1" applyBorder="1" applyAlignment="1">
      <alignment horizontal="center"/>
    </xf>
    <xf numFmtId="0" fontId="35" fillId="0" borderId="31" xfId="0" applyFont="1" applyBorder="1"/>
    <xf numFmtId="44" fontId="30" fillId="0" borderId="32" xfId="0" applyNumberFormat="1" applyFont="1" applyBorder="1"/>
    <xf numFmtId="44" fontId="30" fillId="0" borderId="33" xfId="0" applyNumberFormat="1" applyFont="1" applyBorder="1"/>
    <xf numFmtId="0" fontId="30" fillId="0" borderId="34" xfId="0" applyFont="1" applyBorder="1"/>
    <xf numFmtId="0" fontId="30" fillId="0" borderId="35" xfId="0" applyFont="1" applyBorder="1"/>
    <xf numFmtId="44" fontId="30" fillId="0" borderId="36" xfId="0" applyNumberFormat="1" applyFont="1" applyBorder="1"/>
    <xf numFmtId="0" fontId="30" fillId="0" borderId="37" xfId="0" applyFont="1" applyBorder="1" applyAlignment="1">
      <alignment horizontal="right"/>
    </xf>
    <xf numFmtId="44" fontId="30" fillId="0" borderId="38" xfId="0" applyNumberFormat="1" applyFont="1" applyBorder="1"/>
    <xf numFmtId="0" fontId="31" fillId="0" borderId="40" xfId="0" applyFont="1" applyBorder="1"/>
    <xf numFmtId="0" fontId="31" fillId="0" borderId="39" xfId="0" applyFont="1" applyBorder="1"/>
    <xf numFmtId="0" fontId="27" fillId="0" borderId="41" xfId="0" applyFont="1" applyBorder="1"/>
    <xf numFmtId="0" fontId="27" fillId="0" borderId="43" xfId="0" applyFont="1" applyBorder="1" applyAlignment="1">
      <alignment vertical="center"/>
    </xf>
    <xf numFmtId="0" fontId="27" fillId="0" borderId="46" xfId="0" applyFont="1" applyBorder="1" applyAlignment="1">
      <alignment vertical="center"/>
    </xf>
    <xf numFmtId="164" fontId="5" fillId="0" borderId="28" xfId="0" applyNumberFormat="1" applyFont="1" applyBorder="1"/>
    <xf numFmtId="0" fontId="5" fillId="0" borderId="47" xfId="0" applyFont="1" applyBorder="1" applyAlignment="1">
      <alignment horizontal="left" vertical="top" wrapText="1"/>
    </xf>
    <xf numFmtId="164" fontId="5" fillId="0" borderId="48" xfId="0" applyNumberFormat="1" applyFont="1" applyBorder="1" applyAlignment="1">
      <alignment horizontal="right"/>
    </xf>
    <xf numFmtId="0" fontId="5" fillId="0" borderId="30" xfId="0" applyFont="1" applyBorder="1"/>
    <xf numFmtId="0" fontId="13" fillId="0" borderId="49" xfId="0" applyFont="1" applyBorder="1" applyAlignment="1">
      <alignment horizontal="left" vertical="top" wrapText="1"/>
    </xf>
    <xf numFmtId="0" fontId="5" fillId="0" borderId="50" xfId="0" applyFont="1" applyBorder="1"/>
    <xf numFmtId="0" fontId="5" fillId="0" borderId="49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164" fontId="5" fillId="0" borderId="52" xfId="0" applyNumberFormat="1" applyFont="1" applyBorder="1"/>
    <xf numFmtId="0" fontId="5" fillId="0" borderId="53" xfId="0" applyFont="1" applyBorder="1"/>
    <xf numFmtId="0" fontId="21" fillId="0" borderId="45" xfId="0" applyFont="1" applyBorder="1" applyAlignment="1">
      <alignment horizontal="center"/>
    </xf>
    <xf numFmtId="0" fontId="27" fillId="0" borderId="44" xfId="0" applyFont="1" applyBorder="1" applyAlignment="1">
      <alignment horizontal="left" vertical="center"/>
    </xf>
    <xf numFmtId="0" fontId="27" fillId="0" borderId="45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/>
    </xf>
    <xf numFmtId="0" fontId="15" fillId="0" borderId="39" xfId="0" applyFont="1" applyBorder="1" applyAlignment="1">
      <alignment horizontal="center" vertical="center"/>
    </xf>
    <xf numFmtId="0" fontId="27" fillId="0" borderId="42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43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27" fillId="0" borderId="42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43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9" fillId="0" borderId="22" xfId="0" applyFont="1" applyBorder="1" applyAlignment="1">
      <alignment horizontal="right"/>
    </xf>
    <xf numFmtId="0" fontId="20" fillId="0" borderId="23" xfId="0" applyFont="1" applyBorder="1" applyAlignment="1">
      <alignment horizontal="right"/>
    </xf>
    <xf numFmtId="0" fontId="20" fillId="0" borderId="24" xfId="0" applyFont="1" applyBorder="1" applyAlignment="1">
      <alignment horizontal="right"/>
    </xf>
    <xf numFmtId="0" fontId="20" fillId="0" borderId="25" xfId="0" applyFont="1" applyBorder="1" applyAlignment="1">
      <alignment horizontal="right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1139-51D1-B54D-A2DA-358210FE0EFC}">
  <sheetPr>
    <pageSetUpPr fitToPage="1"/>
  </sheetPr>
  <dimension ref="A1:M47"/>
  <sheetViews>
    <sheetView tabSelected="1" view="pageLayout" zoomScale="130" zoomScaleNormal="125" zoomScalePageLayoutView="130" workbookViewId="0">
      <selection activeCell="K7" sqref="K7:M7"/>
    </sheetView>
  </sheetViews>
  <sheetFormatPr defaultColWidth="11.42578125" defaultRowHeight="12"/>
  <cols>
    <col min="1" max="1" width="33.140625" style="4" customWidth="1"/>
    <col min="2" max="2" width="1.7109375" style="4" customWidth="1"/>
    <col min="3" max="3" width="32.85546875" style="4" customWidth="1"/>
    <col min="4" max="9" width="21.28515625" style="4" customWidth="1"/>
    <col min="10" max="10" width="2.28515625" style="4" customWidth="1"/>
    <col min="11" max="11" width="30.7109375" style="78" customWidth="1"/>
    <col min="12" max="12" width="27.7109375" style="4" customWidth="1"/>
    <col min="13" max="13" width="10.85546875" style="4" customWidth="1"/>
    <col min="14" max="16384" width="11.42578125" style="4"/>
  </cols>
  <sheetData>
    <row r="1" spans="1:13" ht="72.75" customHeight="1">
      <c r="A1" s="1" t="e" vm="1">
        <v>#VALUE!</v>
      </c>
      <c r="B1" s="1"/>
      <c r="C1" s="108" t="s">
        <v>0</v>
      </c>
      <c r="D1" s="108"/>
      <c r="E1" s="108"/>
      <c r="F1" s="108"/>
      <c r="G1" s="108"/>
      <c r="H1" s="108"/>
      <c r="I1" s="108"/>
      <c r="J1" s="1"/>
      <c r="K1" s="77"/>
      <c r="L1" s="2"/>
      <c r="M1" s="3"/>
    </row>
    <row r="2" spans="1:13" ht="17.100000000000001" customHeight="1"/>
    <row r="3" spans="1:13" ht="14.1" customHeight="1">
      <c r="A3" s="5"/>
      <c r="C3" s="6"/>
      <c r="D3" s="6"/>
      <c r="E3" s="6"/>
      <c r="F3" s="6"/>
      <c r="G3" s="6"/>
      <c r="H3" s="6"/>
      <c r="I3" s="7"/>
    </row>
    <row r="4" spans="1:13">
      <c r="A4" s="8"/>
      <c r="C4" s="109" t="s">
        <v>1</v>
      </c>
      <c r="D4" s="109" t="s">
        <v>2</v>
      </c>
      <c r="E4" s="109"/>
      <c r="F4" s="111" t="s">
        <v>3</v>
      </c>
      <c r="G4" s="111" t="s">
        <v>4</v>
      </c>
      <c r="H4" s="112" t="s">
        <v>5</v>
      </c>
      <c r="I4" s="114" t="s">
        <v>6</v>
      </c>
    </row>
    <row r="5" spans="1:13">
      <c r="A5" s="8"/>
      <c r="C5" s="110"/>
      <c r="D5" s="110"/>
      <c r="E5" s="110"/>
      <c r="F5" s="110"/>
      <c r="G5" s="110"/>
      <c r="H5" s="113"/>
      <c r="I5" s="115"/>
    </row>
    <row r="6" spans="1:13" ht="15" customHeight="1">
      <c r="A6" s="64" t="s">
        <v>7</v>
      </c>
      <c r="C6" s="9" t="s">
        <v>8</v>
      </c>
      <c r="D6" s="10"/>
      <c r="E6" s="10"/>
      <c r="F6" s="10"/>
      <c r="G6" s="10"/>
      <c r="H6" s="11"/>
      <c r="I6" s="12"/>
      <c r="K6" s="4"/>
      <c r="L6" s="6"/>
    </row>
    <row r="7" spans="1:13" ht="14.1" customHeight="1">
      <c r="A7" s="65"/>
      <c r="C7" s="13" t="s">
        <v>9</v>
      </c>
      <c r="D7" s="14">
        <v>342</v>
      </c>
      <c r="E7" s="15" t="s">
        <v>10</v>
      </c>
      <c r="F7" s="16">
        <f>F33</f>
        <v>1000</v>
      </c>
      <c r="G7" s="17">
        <f>F7/D7</f>
        <v>2.9239766081871346</v>
      </c>
      <c r="H7" s="18">
        <v>0</v>
      </c>
      <c r="I7" s="19">
        <f>(H7*G7)/F33</f>
        <v>0</v>
      </c>
      <c r="K7" s="105" t="s">
        <v>11</v>
      </c>
      <c r="L7" s="105"/>
      <c r="M7" s="105"/>
    </row>
    <row r="8" spans="1:13" ht="14.1" customHeight="1">
      <c r="A8" s="130" t="s">
        <v>12</v>
      </c>
      <c r="C8" s="20"/>
      <c r="D8" s="15"/>
      <c r="E8" s="15"/>
      <c r="F8" s="15"/>
      <c r="G8" s="15"/>
      <c r="H8" s="21"/>
      <c r="I8" s="22"/>
      <c r="K8" s="96" t="s">
        <v>9</v>
      </c>
      <c r="L8" s="97">
        <f>G7</f>
        <v>2.9239766081871346</v>
      </c>
      <c r="M8" s="98" t="s">
        <v>13</v>
      </c>
    </row>
    <row r="9" spans="1:13" ht="12.75">
      <c r="A9" s="130"/>
      <c r="C9" s="23" t="s">
        <v>14</v>
      </c>
      <c r="D9" s="24"/>
      <c r="E9" s="24"/>
      <c r="F9" s="24"/>
      <c r="G9" s="24"/>
      <c r="H9" s="25"/>
      <c r="I9" s="26"/>
      <c r="K9" s="99" t="s">
        <v>15</v>
      </c>
      <c r="L9" s="95">
        <f>G10</f>
        <v>2.0325203252032522</v>
      </c>
      <c r="M9" s="100" t="s">
        <v>16</v>
      </c>
    </row>
    <row r="10" spans="1:13" ht="12.75">
      <c r="A10" s="66"/>
      <c r="C10" s="27" t="s">
        <v>15</v>
      </c>
      <c r="D10" s="28">
        <v>492</v>
      </c>
      <c r="E10" s="28" t="s">
        <v>17</v>
      </c>
      <c r="F10" s="29">
        <f>F33</f>
        <v>1000</v>
      </c>
      <c r="G10" s="30">
        <f>F10/D10</f>
        <v>2.0325203252032522</v>
      </c>
      <c r="H10" s="31">
        <v>0</v>
      </c>
      <c r="I10" s="32">
        <f>(H10*G10)/F33</f>
        <v>0</v>
      </c>
      <c r="K10" s="99" t="s">
        <v>18</v>
      </c>
      <c r="L10" s="95">
        <f>SUM(G11)</f>
        <v>1.6666666666666667</v>
      </c>
      <c r="M10" s="100" t="s">
        <v>19</v>
      </c>
    </row>
    <row r="11" spans="1:13" ht="36">
      <c r="A11" s="67" t="s">
        <v>20</v>
      </c>
      <c r="C11" s="27" t="s">
        <v>18</v>
      </c>
      <c r="D11" s="28">
        <v>600</v>
      </c>
      <c r="E11" s="28" t="s">
        <v>21</v>
      </c>
      <c r="F11" s="29">
        <f>F33</f>
        <v>1000</v>
      </c>
      <c r="G11" s="30">
        <f>F11/D11</f>
        <v>1.6666666666666667</v>
      </c>
      <c r="H11" s="31">
        <v>0</v>
      </c>
      <c r="I11" s="32">
        <f>(H11*G11)/F33</f>
        <v>0</v>
      </c>
      <c r="K11" s="99" t="s">
        <v>22</v>
      </c>
      <c r="L11" s="95">
        <f>SUM(G14+G27+G28)</f>
        <v>56.86274509803922</v>
      </c>
      <c r="M11" s="100" t="s">
        <v>23</v>
      </c>
    </row>
    <row r="12" spans="1:13" ht="12.75">
      <c r="A12" s="68"/>
      <c r="C12" s="27"/>
      <c r="D12" s="28"/>
      <c r="E12" s="28"/>
      <c r="F12" s="28"/>
      <c r="G12" s="28"/>
      <c r="H12" s="33"/>
      <c r="I12" s="34"/>
      <c r="K12" s="101" t="s">
        <v>24</v>
      </c>
      <c r="L12" s="95">
        <f>SUM(G17+G18+G23+G24)</f>
        <v>24.851282051282052</v>
      </c>
      <c r="M12" s="100" t="s">
        <v>25</v>
      </c>
    </row>
    <row r="13" spans="1:13" ht="12.75">
      <c r="A13" s="69"/>
      <c r="C13" s="35" t="s">
        <v>26</v>
      </c>
      <c r="D13" s="28"/>
      <c r="E13" s="28"/>
      <c r="F13" s="28"/>
      <c r="G13" s="28"/>
      <c r="H13" s="33"/>
      <c r="I13" s="34"/>
      <c r="K13" s="99" t="s">
        <v>27</v>
      </c>
      <c r="L13" s="95">
        <f>SUM(G19)</f>
        <v>0.33333333333333331</v>
      </c>
      <c r="M13" s="100" t="s">
        <v>13</v>
      </c>
    </row>
    <row r="14" spans="1:13" ht="28.5" customHeight="1">
      <c r="A14" s="70"/>
      <c r="C14" s="27" t="s">
        <v>22</v>
      </c>
      <c r="D14" s="28">
        <v>30</v>
      </c>
      <c r="E14" s="28" t="s">
        <v>28</v>
      </c>
      <c r="F14" s="29">
        <f>F33</f>
        <v>1000</v>
      </c>
      <c r="G14" s="30">
        <f>F14/D14</f>
        <v>33.333333333333336</v>
      </c>
      <c r="H14" s="31">
        <v>0</v>
      </c>
      <c r="I14" s="36">
        <f>(H14*G14)/F33</f>
        <v>0</v>
      </c>
      <c r="K14" s="99" t="s">
        <v>29</v>
      </c>
      <c r="L14" s="95">
        <f>G22</f>
        <v>2.3529411764705883</v>
      </c>
      <c r="M14" s="100" t="s">
        <v>13</v>
      </c>
    </row>
    <row r="15" spans="1:13">
      <c r="A15" s="131" t="s">
        <v>30</v>
      </c>
      <c r="C15" s="27"/>
      <c r="D15" s="28"/>
      <c r="E15" s="28"/>
      <c r="F15" s="29"/>
      <c r="G15" s="30"/>
      <c r="H15" s="31"/>
      <c r="I15" s="36"/>
      <c r="K15" s="102" t="s">
        <v>31</v>
      </c>
      <c r="L15" s="103">
        <f>SUM(G31+G32)</f>
        <v>6.1538461538461542</v>
      </c>
      <c r="M15" s="104" t="s">
        <v>25</v>
      </c>
    </row>
    <row r="16" spans="1:13" ht="12.75">
      <c r="A16" s="131"/>
      <c r="C16" s="35" t="s">
        <v>32</v>
      </c>
      <c r="D16" s="28"/>
      <c r="E16" s="28"/>
      <c r="F16" s="28"/>
      <c r="G16" s="28"/>
      <c r="H16" s="33"/>
      <c r="I16" s="34"/>
      <c r="K16" s="125" t="s">
        <v>33</v>
      </c>
      <c r="L16" s="125"/>
      <c r="M16" s="125"/>
    </row>
    <row r="17" spans="1:13">
      <c r="A17" s="131"/>
      <c r="C17" s="27" t="s">
        <v>34</v>
      </c>
      <c r="D17" s="28">
        <v>125</v>
      </c>
      <c r="E17" s="28" t="s">
        <v>35</v>
      </c>
      <c r="F17" s="29">
        <f>F34</f>
        <v>100</v>
      </c>
      <c r="G17" s="30">
        <f>F17/D17</f>
        <v>0.8</v>
      </c>
      <c r="H17" s="31">
        <v>0</v>
      </c>
      <c r="I17" s="36">
        <f>SUM(H17*G17)/F34</f>
        <v>0</v>
      </c>
    </row>
    <row r="18" spans="1:13">
      <c r="A18" s="131"/>
      <c r="C18" s="27" t="s">
        <v>36</v>
      </c>
      <c r="D18" s="28">
        <v>50</v>
      </c>
      <c r="E18" s="28" t="s">
        <v>35</v>
      </c>
      <c r="F18" s="29">
        <f>F34</f>
        <v>100</v>
      </c>
      <c r="G18" s="30">
        <f>F18/D18</f>
        <v>2</v>
      </c>
      <c r="H18" s="31">
        <v>0</v>
      </c>
      <c r="I18" s="36">
        <f>SUM(H18*G18)/F34</f>
        <v>0</v>
      </c>
    </row>
    <row r="19" spans="1:13" ht="18" customHeight="1">
      <c r="A19" s="131"/>
      <c r="C19" s="27" t="s">
        <v>27</v>
      </c>
      <c r="D19" s="28">
        <v>300</v>
      </c>
      <c r="E19" s="28" t="s">
        <v>37</v>
      </c>
      <c r="F19" s="29">
        <f>F34</f>
        <v>100</v>
      </c>
      <c r="G19" s="30">
        <f>F19/D19</f>
        <v>0.33333333333333331</v>
      </c>
      <c r="H19" s="31">
        <v>0</v>
      </c>
      <c r="I19" s="32">
        <f>(H19*G19)/F34</f>
        <v>0</v>
      </c>
      <c r="K19" s="116" t="s">
        <v>38</v>
      </c>
      <c r="L19" s="116"/>
    </row>
    <row r="20" spans="1:13" ht="14.1" customHeight="1">
      <c r="A20" s="131"/>
      <c r="C20" s="37"/>
      <c r="D20" s="38"/>
      <c r="E20" s="38"/>
      <c r="F20" s="38"/>
      <c r="G20" s="38"/>
      <c r="H20" s="38"/>
      <c r="I20" s="34"/>
      <c r="K20" s="80" t="s">
        <v>9</v>
      </c>
      <c r="L20" s="81">
        <f>H7*L8</f>
        <v>0</v>
      </c>
    </row>
    <row r="21" spans="1:13" ht="14.1" customHeight="1">
      <c r="A21" s="131"/>
      <c r="C21" s="35" t="s">
        <v>39</v>
      </c>
      <c r="D21" s="28"/>
      <c r="E21" s="28"/>
      <c r="F21" s="29"/>
      <c r="G21" s="30"/>
      <c r="H21" s="31"/>
      <c r="I21" s="36"/>
      <c r="K21" s="82" t="s">
        <v>15</v>
      </c>
      <c r="L21" s="83">
        <f>H10*L9</f>
        <v>0</v>
      </c>
    </row>
    <row r="22" spans="1:13" ht="14.1" customHeight="1">
      <c r="A22" s="71" t="s">
        <v>40</v>
      </c>
      <c r="C22" s="27" t="s">
        <v>29</v>
      </c>
      <c r="D22" s="28">
        <v>425</v>
      </c>
      <c r="E22" s="28" t="s">
        <v>17</v>
      </c>
      <c r="F22" s="29">
        <f>F33</f>
        <v>1000</v>
      </c>
      <c r="G22" s="30">
        <f>F22/D22</f>
        <v>2.3529411764705883</v>
      </c>
      <c r="H22" s="31">
        <v>0</v>
      </c>
      <c r="I22" s="32">
        <f>(H22*G22)/F33</f>
        <v>0</v>
      </c>
      <c r="K22" s="82" t="s">
        <v>18</v>
      </c>
      <c r="L22" s="84">
        <f>H11*L10</f>
        <v>0</v>
      </c>
    </row>
    <row r="23" spans="1:13" ht="12.75">
      <c r="A23" s="5"/>
      <c r="C23" s="27" t="s">
        <v>41</v>
      </c>
      <c r="D23" s="28">
        <v>65</v>
      </c>
      <c r="E23" s="28" t="s">
        <v>42</v>
      </c>
      <c r="F23" s="29">
        <f>F33</f>
        <v>1000</v>
      </c>
      <c r="G23" s="30">
        <f>F23/D23</f>
        <v>15.384615384615385</v>
      </c>
      <c r="H23" s="39">
        <v>0</v>
      </c>
      <c r="I23" s="36">
        <f>SUM(H23*G23)/F33</f>
        <v>0</v>
      </c>
      <c r="K23" s="82" t="s">
        <v>22</v>
      </c>
      <c r="L23" s="84">
        <f>L11*H14</f>
        <v>0</v>
      </c>
    </row>
    <row r="24" spans="1:13" ht="15" customHeight="1">
      <c r="A24" s="8"/>
      <c r="C24" s="27" t="s">
        <v>43</v>
      </c>
      <c r="D24" s="28">
        <v>150</v>
      </c>
      <c r="E24" s="28" t="s">
        <v>42</v>
      </c>
      <c r="F24" s="29">
        <f>F33</f>
        <v>1000</v>
      </c>
      <c r="G24" s="30">
        <f>F24/D24</f>
        <v>6.666666666666667</v>
      </c>
      <c r="H24" s="39">
        <v>0</v>
      </c>
      <c r="I24" s="32">
        <f>SUM(H24*G24)/F33</f>
        <v>0</v>
      </c>
      <c r="K24" s="85" t="s">
        <v>24</v>
      </c>
      <c r="L24" s="84">
        <f>L12*H17</f>
        <v>0</v>
      </c>
    </row>
    <row r="25" spans="1:13" ht="14.1" customHeight="1">
      <c r="A25" s="8"/>
      <c r="C25" s="37"/>
      <c r="D25" s="38"/>
      <c r="E25" s="38"/>
      <c r="F25" s="38"/>
      <c r="G25" s="38"/>
      <c r="H25" s="38"/>
      <c r="I25" s="34"/>
      <c r="K25" s="82" t="s">
        <v>27</v>
      </c>
      <c r="L25" s="84">
        <f>L13*H19</f>
        <v>0</v>
      </c>
    </row>
    <row r="26" spans="1:13" ht="12.75">
      <c r="A26" s="8"/>
      <c r="C26" s="35" t="s">
        <v>44</v>
      </c>
      <c r="D26" s="28"/>
      <c r="E26" s="28"/>
      <c r="F26" s="29"/>
      <c r="G26" s="30"/>
      <c r="H26" s="40"/>
      <c r="I26" s="36"/>
      <c r="K26" s="82" t="s">
        <v>29</v>
      </c>
      <c r="L26" s="84">
        <f>L14*H22</f>
        <v>0</v>
      </c>
    </row>
    <row r="27" spans="1:13" ht="12.75">
      <c r="A27" s="41"/>
      <c r="C27" s="27" t="s">
        <v>45</v>
      </c>
      <c r="D27" s="28">
        <v>85</v>
      </c>
      <c r="E27" s="28" t="s">
        <v>46</v>
      </c>
      <c r="F27" s="29">
        <f>(F33)</f>
        <v>1000</v>
      </c>
      <c r="G27" s="30">
        <f>F27/D27</f>
        <v>11.764705882352942</v>
      </c>
      <c r="H27" s="39">
        <v>0</v>
      </c>
      <c r="I27" s="36">
        <f>(H27*G27)/F33</f>
        <v>0</v>
      </c>
      <c r="K27" s="86" t="s">
        <v>31</v>
      </c>
      <c r="L27" s="87">
        <f>L15*H32</f>
        <v>0</v>
      </c>
    </row>
    <row r="28" spans="1:13" ht="14.1" customHeight="1">
      <c r="A28" s="42"/>
      <c r="C28" s="27" t="s">
        <v>47</v>
      </c>
      <c r="D28" s="28">
        <v>85</v>
      </c>
      <c r="E28" s="28" t="s">
        <v>28</v>
      </c>
      <c r="F28" s="29">
        <f>F33</f>
        <v>1000</v>
      </c>
      <c r="G28" s="30">
        <f>F28/D28</f>
        <v>11.764705882352942</v>
      </c>
      <c r="H28" s="39">
        <v>0</v>
      </c>
      <c r="I28" s="36">
        <f>(H28*G28)/F33</f>
        <v>0</v>
      </c>
      <c r="K28" s="88" t="s">
        <v>48</v>
      </c>
      <c r="L28" s="89">
        <f>SUM(L20:L27)</f>
        <v>0</v>
      </c>
    </row>
    <row r="29" spans="1:13" ht="17.100000000000001" customHeight="1">
      <c r="A29" s="42"/>
      <c r="C29" s="37"/>
      <c r="D29" s="38"/>
      <c r="E29" s="38"/>
      <c r="F29" s="38"/>
      <c r="G29" s="38"/>
      <c r="H29" s="38"/>
      <c r="I29" s="34"/>
      <c r="K29" s="117" t="s">
        <v>49</v>
      </c>
      <c r="L29" s="117"/>
    </row>
    <row r="30" spans="1:13" ht="17.100000000000001" customHeight="1">
      <c r="C30" s="23" t="s">
        <v>50</v>
      </c>
      <c r="D30" s="38"/>
      <c r="E30" s="38"/>
      <c r="F30" s="38"/>
      <c r="G30" s="38"/>
      <c r="H30" s="38"/>
      <c r="I30" s="34"/>
    </row>
    <row r="31" spans="1:13" ht="18">
      <c r="C31" s="43" t="s">
        <v>51</v>
      </c>
      <c r="D31" s="28">
        <v>325</v>
      </c>
      <c r="E31" s="28" t="s">
        <v>35</v>
      </c>
      <c r="F31" s="29">
        <f>F33</f>
        <v>1000</v>
      </c>
      <c r="G31" s="30">
        <f>F31/D31</f>
        <v>3.0769230769230771</v>
      </c>
      <c r="H31" s="39">
        <v>0</v>
      </c>
      <c r="I31" s="36">
        <f>SUM(H31*G31)/F33</f>
        <v>0</v>
      </c>
      <c r="M31" s="44"/>
    </row>
    <row r="32" spans="1:13" ht="18.95" customHeight="1">
      <c r="C32" s="45" t="s">
        <v>52</v>
      </c>
      <c r="D32" s="46">
        <v>325</v>
      </c>
      <c r="E32" s="46" t="s">
        <v>53</v>
      </c>
      <c r="F32" s="47">
        <f>F33</f>
        <v>1000</v>
      </c>
      <c r="G32" s="48">
        <f>F32/D32</f>
        <v>3.0769230769230771</v>
      </c>
      <c r="H32" s="39">
        <v>0</v>
      </c>
      <c r="I32" s="49">
        <f>SUM(H32*G32)/F33</f>
        <v>0</v>
      </c>
      <c r="M32" s="44"/>
    </row>
    <row r="33" spans="1:13" ht="20.100000000000001" customHeight="1">
      <c r="C33" s="50"/>
      <c r="D33" s="51"/>
      <c r="E33" s="52" t="s">
        <v>54</v>
      </c>
      <c r="F33" s="53">
        <v>1000</v>
      </c>
      <c r="G33" s="54"/>
      <c r="H33" s="55"/>
      <c r="I33" s="56"/>
      <c r="M33" s="44"/>
    </row>
    <row r="34" spans="1:13" ht="18">
      <c r="C34" s="57"/>
      <c r="D34" s="58"/>
      <c r="E34" s="59" t="s">
        <v>55</v>
      </c>
      <c r="F34" s="60">
        <v>100</v>
      </c>
      <c r="G34" s="61"/>
      <c r="I34" s="62"/>
      <c r="M34" s="44"/>
    </row>
    <row r="35" spans="1:13" ht="15.75">
      <c r="C35" s="126" t="s">
        <v>56</v>
      </c>
      <c r="D35" s="127"/>
      <c r="E35" s="127"/>
      <c r="F35" s="128"/>
      <c r="G35" s="127"/>
      <c r="H35" s="129"/>
      <c r="I35" s="63">
        <f>SUM(I6:I32)</f>
        <v>0</v>
      </c>
    </row>
    <row r="36" spans="1:13" ht="12.75">
      <c r="A36" s="5"/>
      <c r="C36" s="132" t="s">
        <v>57</v>
      </c>
      <c r="D36" s="132"/>
      <c r="E36" s="132"/>
      <c r="F36" s="132"/>
      <c r="G36" s="132"/>
      <c r="H36" s="132"/>
      <c r="I36" s="132"/>
      <c r="J36" s="72"/>
      <c r="K36" s="72"/>
      <c r="L36" s="72"/>
      <c r="M36" s="72"/>
    </row>
    <row r="37" spans="1:13" ht="12.75">
      <c r="A37" s="8"/>
      <c r="C37" s="132"/>
      <c r="D37" s="132"/>
      <c r="E37" s="132"/>
      <c r="F37" s="132"/>
      <c r="G37" s="132"/>
      <c r="H37" s="132"/>
      <c r="I37" s="132"/>
      <c r="J37" s="72"/>
      <c r="K37" s="72"/>
      <c r="L37" s="72"/>
      <c r="M37" s="72"/>
    </row>
    <row r="38" spans="1:13" ht="16.5" customHeight="1">
      <c r="A38" s="5"/>
      <c r="C38" s="90" t="s">
        <v>58</v>
      </c>
      <c r="D38" s="91"/>
      <c r="E38" s="91"/>
      <c r="F38" s="91"/>
      <c r="G38" s="91"/>
      <c r="H38" s="91"/>
      <c r="I38" s="92"/>
      <c r="J38" s="72"/>
      <c r="K38" s="72"/>
      <c r="L38" s="72"/>
      <c r="M38" s="72"/>
    </row>
    <row r="39" spans="1:13" ht="16.5" customHeight="1">
      <c r="C39" s="118" t="s">
        <v>59</v>
      </c>
      <c r="D39" s="119"/>
      <c r="E39" s="119"/>
      <c r="F39" s="119"/>
      <c r="G39" s="119"/>
      <c r="H39" s="119"/>
      <c r="I39" s="120"/>
      <c r="J39" s="72"/>
      <c r="K39" s="70" t="s">
        <v>60</v>
      </c>
      <c r="L39" s="70"/>
    </row>
    <row r="40" spans="1:13" ht="16.5" customHeight="1">
      <c r="C40" s="118" t="s">
        <v>61</v>
      </c>
      <c r="D40" s="119"/>
      <c r="E40" s="119"/>
      <c r="F40" s="119"/>
      <c r="G40" s="119"/>
      <c r="H40" s="119"/>
      <c r="I40" s="93"/>
      <c r="J40" s="72"/>
      <c r="K40" s="70" t="s">
        <v>62</v>
      </c>
      <c r="L40" s="70"/>
    </row>
    <row r="41" spans="1:13" ht="16.5" customHeight="1">
      <c r="C41" s="122" t="s">
        <v>63</v>
      </c>
      <c r="D41" s="123"/>
      <c r="E41" s="123"/>
      <c r="F41" s="123"/>
      <c r="G41" s="123"/>
      <c r="H41" s="123"/>
      <c r="I41" s="124"/>
      <c r="J41" s="72"/>
      <c r="K41" s="70" t="s">
        <v>64</v>
      </c>
      <c r="L41" s="70"/>
    </row>
    <row r="42" spans="1:13" ht="16.5" customHeight="1">
      <c r="C42" s="118" t="s">
        <v>65</v>
      </c>
      <c r="D42" s="119"/>
      <c r="E42" s="119"/>
      <c r="F42" s="119"/>
      <c r="G42" s="119"/>
      <c r="H42" s="119"/>
      <c r="I42" s="120"/>
      <c r="J42" s="72"/>
      <c r="K42" s="70" t="s">
        <v>66</v>
      </c>
      <c r="L42" s="70"/>
    </row>
    <row r="43" spans="1:13" ht="16.5" customHeight="1">
      <c r="C43" s="106" t="s">
        <v>67</v>
      </c>
      <c r="D43" s="107"/>
      <c r="E43" s="107"/>
      <c r="F43" s="107"/>
      <c r="G43" s="107"/>
      <c r="H43" s="107"/>
      <c r="I43" s="94"/>
      <c r="J43" s="72"/>
      <c r="K43" s="74" t="s">
        <v>40</v>
      </c>
      <c r="L43" s="70" t="s">
        <v>68</v>
      </c>
    </row>
    <row r="44" spans="1:13" ht="16.5" customHeight="1">
      <c r="B44" s="44"/>
      <c r="C44" s="76"/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1:13" ht="16.5" customHeight="1">
      <c r="C45" s="121"/>
      <c r="D45" s="121"/>
      <c r="E45" s="121"/>
      <c r="F45" s="121"/>
      <c r="G45" s="121"/>
      <c r="H45" s="121"/>
      <c r="I45" s="121"/>
      <c r="J45" s="72"/>
      <c r="K45" s="75"/>
      <c r="L45" s="72"/>
      <c r="M45" s="72"/>
    </row>
    <row r="46" spans="1:13" ht="18.95" customHeight="1">
      <c r="J46" s="73"/>
      <c r="K46" s="72"/>
      <c r="L46" s="72"/>
      <c r="M46" s="72"/>
    </row>
    <row r="47" spans="1:13">
      <c r="K47" s="79"/>
    </row>
  </sheetData>
  <mergeCells count="21">
    <mergeCell ref="A8:A9"/>
    <mergeCell ref="A15:A21"/>
    <mergeCell ref="C36:I37"/>
    <mergeCell ref="C45:I45"/>
    <mergeCell ref="C42:I42"/>
    <mergeCell ref="C41:I41"/>
    <mergeCell ref="C40:H40"/>
    <mergeCell ref="K16:M16"/>
    <mergeCell ref="C35:H35"/>
    <mergeCell ref="K7:M7"/>
    <mergeCell ref="C43:H43"/>
    <mergeCell ref="C1:I1"/>
    <mergeCell ref="C4:C5"/>
    <mergeCell ref="D4:E5"/>
    <mergeCell ref="F4:F5"/>
    <mergeCell ref="G4:G5"/>
    <mergeCell ref="H4:H5"/>
    <mergeCell ref="I4:I5"/>
    <mergeCell ref="K19:L19"/>
    <mergeCell ref="K29:L29"/>
    <mergeCell ref="C39:I39"/>
  </mergeCells>
  <hyperlinks>
    <hyperlink ref="K43" r:id="rId1" display="http://www.westcoat.com/" xr:uid="{6E358EE6-801C-4669-9C0C-A5968C7C3229}"/>
    <hyperlink ref="A22" r:id="rId2" xr:uid="{E227CFA5-27A9-4627-B14C-9A9A7EEFF5F6}"/>
  </hyperlinks>
  <printOptions horizontalCentered="1"/>
  <pageMargins left="0.25" right="0.25" top="1.25" bottom="0.25" header="0" footer="0"/>
  <pageSetup scale="61" orientation="landscape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fef6552050082a83f6914eff594a6be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5fd3b202aa8c73026b856cfa178e89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A8E96-8E0A-4A8F-8CBC-57390AE9F0DC}"/>
</file>

<file path=customXml/itemProps2.xml><?xml version="1.0" encoding="utf-8"?>
<ds:datastoreItem xmlns:ds="http://schemas.openxmlformats.org/officeDocument/2006/customXml" ds:itemID="{19E3D54D-B8A7-4DE7-9B81-1449E374CA10}"/>
</file>

<file path=customXml/itemProps3.xml><?xml version="1.0" encoding="utf-8"?>
<ds:datastoreItem xmlns:ds="http://schemas.openxmlformats.org/officeDocument/2006/customXml" ds:itemID="{B3E1CDC1-C959-43BD-A1F8-042C0F09F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2023-11-16T22:00:22Z</dcterms:created>
  <dcterms:modified xsi:type="dcterms:W3CDTF">2026-08-17T21:52:01Z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