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 date1904="1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79A7BCFE-52FF-4247-80D5-77717760C529}" xr6:coauthVersionLast="47" xr6:coauthVersionMax="47" xr10:uidLastSave="{00000000-0000-0000-0000-000000000000}"/>
  <bookViews>
    <workbookView xWindow="-38400" yWindow="600" windowWidth="38400" windowHeight="21000" xr2:uid="{00000000-000D-0000-FFFF-FFFF00000000}"/>
  </bookViews>
  <sheets>
    <sheet name="Sheet1" sheetId="1" r:id="rId1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F15" i="1" l="1"/>
  <c r="G15" i="1" s="1"/>
  <c r="I15" i="1" s="1"/>
  <c r="F4" i="1"/>
  <c r="G4" i="1" s="1"/>
  <c r="L5" i="1" s="1"/>
  <c r="L17" i="1" s="1"/>
  <c r="I4" i="1" l="1"/>
  <c r="F21" i="1"/>
  <c r="F28" i="1"/>
  <c r="G28" i="1" s="1"/>
  <c r="F25" i="1"/>
  <c r="G25" i="1" s="1"/>
  <c r="I25" i="1" s="1"/>
  <c r="F19" i="1"/>
  <c r="G19" i="1" s="1"/>
  <c r="L11" i="1" s="1"/>
  <c r="L23" i="1" s="1"/>
  <c r="F14" i="1"/>
  <c r="G14" i="1" s="1"/>
  <c r="I14" i="1" s="1"/>
  <c r="F20" i="1"/>
  <c r="G20" i="1" s="1"/>
  <c r="F16" i="1"/>
  <c r="G16" i="1" s="1"/>
  <c r="F11" i="1"/>
  <c r="G11" i="1" s="1"/>
  <c r="F8" i="1"/>
  <c r="G8" i="1" s="1"/>
  <c r="F7" i="1"/>
  <c r="G7" i="1" s="1"/>
  <c r="L6" i="1" s="1"/>
  <c r="L18" i="1" s="1"/>
  <c r="F24" i="1"/>
  <c r="G24" i="1" s="1"/>
  <c r="I24" i="1" s="1"/>
  <c r="F29" i="1"/>
  <c r="G29" i="1" s="1"/>
  <c r="I29" i="1" s="1"/>
  <c r="I16" i="1" l="1"/>
  <c r="L10" i="1"/>
  <c r="L22" i="1" s="1"/>
  <c r="I28" i="1"/>
  <c r="L12" i="1"/>
  <c r="L24" i="1" s="1"/>
  <c r="I11" i="1"/>
  <c r="L8" i="1"/>
  <c r="L20" i="1" s="1"/>
  <c r="I20" i="1"/>
  <c r="I7" i="1"/>
  <c r="L7" i="1"/>
  <c r="L19" i="1" s="1"/>
  <c r="I8" i="1"/>
  <c r="I19" i="1"/>
  <c r="G21" i="1"/>
  <c r="I21" i="1" s="1"/>
  <c r="L9" i="1" l="1"/>
  <c r="L21" i="1" s="1"/>
  <c r="L25" i="1" s="1"/>
  <c r="I32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<sst xmlns="http://schemas.openxmlformats.org/spreadsheetml/2006/main" count="93" uniqueCount="71">
  <si>
    <t>Shur Deck Pro over plywood with Metal Lath</t>
  </si>
  <si>
    <t>Product Description</t>
  </si>
  <si>
    <t>Coverage will vary</t>
  </si>
  <si>
    <t>Job 
(sq.ft.)</t>
  </si>
  <si>
    <t>Material 
Needed</t>
  </si>
  <si>
    <t>Step 2: Cost for 
Each Product</t>
  </si>
  <si>
    <t>Optional Cost 
(per sq. ft.)</t>
  </si>
  <si>
    <t>Total Material</t>
  </si>
  <si>
    <t>Template Instructions:</t>
  </si>
  <si>
    <t>WP-40X Sheet Membrane 40 - 6"x75'</t>
  </si>
  <si>
    <t>sq.ft/roll</t>
  </si>
  <si>
    <t>Needed</t>
  </si>
  <si>
    <t>rolls</t>
  </si>
  <si>
    <r>
      <t xml:space="preserve">Step 1: </t>
    </r>
    <r>
      <rPr>
        <sz val="10"/>
        <color rgb="FF000000"/>
        <rFont val="Arial"/>
        <family val="2"/>
      </rPr>
      <t>Enter the total square footage of the project</t>
    </r>
  </si>
  <si>
    <t>Metal Lath</t>
  </si>
  <si>
    <t>WP-25 Metal Lath</t>
  </si>
  <si>
    <t>pieces</t>
  </si>
  <si>
    <t>sq.ft./piece</t>
  </si>
  <si>
    <t>WP-10 Staples 5/8"</t>
  </si>
  <si>
    <t>box</t>
  </si>
  <si>
    <t>sq.ft./box</t>
  </si>
  <si>
    <t>TC-11 Dry Polymer Basecoat Cement</t>
  </si>
  <si>
    <t>bags</t>
  </si>
  <si>
    <r>
      <rPr>
        <b/>
        <sz val="10"/>
        <rFont val="Arial"/>
        <family val="2"/>
      </rPr>
      <t>Step 2:</t>
    </r>
    <r>
      <rPr>
        <sz val="10"/>
        <rFont val="Arial"/>
        <family val="2"/>
      </rPr>
      <t xml:space="preserve"> Enter the cost per unit (single kit, bag etc.) for each product in the indicated column.</t>
    </r>
  </si>
  <si>
    <t>WP-95 Waterproofing Membrane</t>
  </si>
  <si>
    <t>gals</t>
  </si>
  <si>
    <t>Base Coat</t>
  </si>
  <si>
    <t>WP-45 Flashing Fabric 10"x300'</t>
  </si>
  <si>
    <t>sq.ft./bag</t>
  </si>
  <si>
    <t>WP-48 Tri-Directional Fiberlath (34"x150')</t>
  </si>
  <si>
    <t>SC-10 Acrylic Topcoat</t>
  </si>
  <si>
    <r>
      <t>NOTE:</t>
    </r>
    <r>
      <rPr>
        <sz val="10"/>
        <color rgb="FF000000"/>
        <rFont val="Arial"/>
        <family val="2"/>
      </rPr>
      <t xml:space="preserve"> 
For installation instructions please refer to the system specification sheets posted on our website. Training videos for a variety of our systems for a variety of our systems </t>
    </r>
  </si>
  <si>
    <t>Membrane With Reinforcement - Flashing</t>
  </si>
  <si>
    <t xml:space="preserve">     Please Round Up When Ordering</t>
  </si>
  <si>
    <t>WP-95 Waterproofing Membrane (under WP-45)</t>
  </si>
  <si>
    <t>sq.ft./gal</t>
  </si>
  <si>
    <t>WP-95 Waterproofing Membrane (on top of WP-45)</t>
  </si>
  <si>
    <t>lf/roll</t>
  </si>
  <si>
    <t>Total Costs</t>
  </si>
  <si>
    <t>Membrane With Reinforcement - Deck</t>
  </si>
  <si>
    <t>sq.ft./roll</t>
  </si>
  <si>
    <t>www.westcoat.com</t>
  </si>
  <si>
    <t>WP-95 Waterproofing Membrane (1st Coat)</t>
  </si>
  <si>
    <t>sq.ft./ gallon</t>
  </si>
  <si>
    <t>WP-95 Waterproofing Membrane (2nd Coat)</t>
  </si>
  <si>
    <t>Bodycoat:</t>
  </si>
  <si>
    <t>TC-11 Dry Polymer Basecoat Cement (1st Coat)</t>
  </si>
  <si>
    <t xml:space="preserve"> sq.ft./bag</t>
  </si>
  <si>
    <t>TC-11 Dry Polymer Basecoat Cement (2nd Coat)</t>
  </si>
  <si>
    <t>Total</t>
  </si>
  <si>
    <t>Rounding is not reflected in above price</t>
  </si>
  <si>
    <t>Topcoat</t>
  </si>
  <si>
    <t>SC-10 Acrylic Topcoat (1st Coat)</t>
  </si>
  <si>
    <t>SC-10 Acrylic Topcoat (2nd Coat)</t>
  </si>
  <si>
    <t xml:space="preserve"> sq.ft./gal</t>
  </si>
  <si>
    <t xml:space="preserve">Step 1: Total Square Footage   </t>
  </si>
  <si>
    <t xml:space="preserve">Step 2: Deck Perimeter Linear Feet     </t>
  </si>
  <si>
    <t xml:space="preserve">Total Price Per Square Foot     </t>
  </si>
  <si>
    <t>Please read the complete specification guide before ordering material or beginning the job.</t>
  </si>
  <si>
    <t>This Sheet to Be Used as Rough Estimate Only</t>
  </si>
  <si>
    <t>* Quantities and prices are based on single bag/single gallon units. (Unless otherwise stated)</t>
  </si>
  <si>
    <t>* Coating accessories and system options are not figured into estimates.</t>
  </si>
  <si>
    <t>Westcoat</t>
  </si>
  <si>
    <t>* Contact your local distributor for a price quote and specification sheets</t>
  </si>
  <si>
    <t>4007 Lockridge Street</t>
  </si>
  <si>
    <t>* We do not guarantee coverages, please allow additional material for waste.</t>
  </si>
  <si>
    <t>San Diego,  CA 92102</t>
  </si>
  <si>
    <t>* All coverage rates should be verified and adjusted for each project.</t>
  </si>
  <si>
    <t>(800) 250-4519</t>
  </si>
  <si>
    <t>* System and Product Specification Sheets are available at www.westcoat.com</t>
  </si>
  <si>
    <t>REV. 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</si>
</sst>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&quot;$&quot;#,##0.00"/>
  </numFmts>
  <fonts count="27">
    <font>
      <sz val="9"/>
      <name val="Geneva"/>
    </font>
    <font>
      <sz val="9"/>
      <name val="Geneva"/>
      <family val="2"/>
    </font>
    <font>
      <sz val="8"/>
      <name val="Verdana"/>
      <family val="2"/>
    </font>
    <font>
      <u/>
      <sz val="9"/>
      <color indexed="12"/>
      <name val="Geneva"/>
      <family val="2"/>
    </font>
    <font>
      <b/>
      <u/>
      <sz val="10"/>
      <name val="Arial"/>
    </font>
    <font>
      <b/>
      <u/>
      <sz val="10"/>
      <color indexed="8"/>
      <name val="Arial"/>
    </font>
    <font>
      <b/>
      <i/>
      <sz val="10"/>
      <name val="Arial"/>
    </font>
    <font>
      <b/>
      <sz val="10"/>
      <color rgb="FFFF0000"/>
      <name val="Arial"/>
    </font>
    <font>
      <b/>
      <sz val="10"/>
      <name val="Arial"/>
    </font>
    <font>
      <sz val="10"/>
      <name val="Arial"/>
    </font>
    <font>
      <sz val="10"/>
      <color rgb="FFFF0000"/>
      <name val="Arial"/>
    </font>
    <font>
      <sz val="10"/>
      <color indexed="8"/>
      <name val="Arial"/>
    </font>
    <font>
      <u/>
      <sz val="10"/>
      <color indexed="12"/>
      <name val="Arial"/>
    </font>
    <font>
      <b/>
      <sz val="10"/>
      <color indexed="10"/>
      <name val="Arial"/>
    </font>
    <font>
      <sz val="10"/>
      <color indexed="10"/>
      <name val="Arial"/>
    </font>
    <font>
      <b/>
      <sz val="10"/>
      <color theme="1"/>
      <name val="Arial"/>
    </font>
    <font>
      <sz val="10"/>
      <color theme="1"/>
      <name val="Arial"/>
    </font>
    <font>
      <b/>
      <i/>
      <u/>
      <sz val="10"/>
      <name val="Arial"/>
    </font>
    <font>
      <b/>
      <sz val="2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auto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medium">
        <color theme="1"/>
      </left>
      <right/>
      <top/>
      <bottom style="medium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164" fontId="7" fillId="0" borderId="26" xfId="1" applyNumberFormat="1" applyFont="1" applyBorder="1" applyProtection="1">
      <protection locked="0"/>
    </xf>
    <xf numFmtId="164" fontId="7" fillId="0" borderId="22" xfId="1" applyNumberFormat="1" applyFont="1" applyBorder="1" applyProtection="1">
      <protection locked="0"/>
    </xf>
    <xf numFmtId="44" fontId="8" fillId="0" borderId="21" xfId="0" applyNumberFormat="1" applyFont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horizontal="left" indent="1"/>
    </xf>
    <xf numFmtId="0" fontId="8" fillId="0" borderId="2" xfId="0" applyFont="1" applyBorder="1" applyAlignment="1">
      <alignment horizontal="center"/>
    </xf>
    <xf numFmtId="0" fontId="9" fillId="0" borderId="15" xfId="0" applyFont="1" applyBorder="1" applyAlignment="1">
      <alignment horizontal="left"/>
    </xf>
    <xf numFmtId="0" fontId="9" fillId="0" borderId="8" xfId="0" applyFont="1" applyBorder="1" applyAlignment="1">
      <alignment horizontal="right"/>
    </xf>
    <xf numFmtId="0" fontId="9" fillId="0" borderId="8" xfId="0" applyFont="1" applyBorder="1" applyAlignment="1">
      <alignment horizontal="left"/>
    </xf>
    <xf numFmtId="164" fontId="9" fillId="0" borderId="8" xfId="0" applyNumberFormat="1" applyFont="1" applyBorder="1" applyAlignment="1">
      <alignment horizontal="left"/>
    </xf>
    <xf numFmtId="165" fontId="9" fillId="0" borderId="8" xfId="0" applyNumberFormat="1" applyFont="1" applyBorder="1" applyAlignment="1">
      <alignment horizontal="center"/>
    </xf>
    <xf numFmtId="44" fontId="10" fillId="0" borderId="8" xfId="0" applyNumberFormat="1" applyFont="1" applyBorder="1" applyAlignment="1">
      <alignment horizontal="left"/>
    </xf>
    <xf numFmtId="44" fontId="9" fillId="0" borderId="16" xfId="0" applyNumberFormat="1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165" fontId="9" fillId="0" borderId="7" xfId="0" applyNumberFormat="1" applyFont="1" applyBorder="1" applyAlignment="1">
      <alignment horizontal="right"/>
    </xf>
    <xf numFmtId="0" fontId="9" fillId="0" borderId="21" xfId="0" applyFont="1" applyBorder="1"/>
    <xf numFmtId="0" fontId="9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1" fillId="0" borderId="15" xfId="0" applyFont="1" applyBorder="1"/>
    <xf numFmtId="165" fontId="9" fillId="0" borderId="7" xfId="0" applyNumberFormat="1" applyFont="1" applyBorder="1"/>
    <xf numFmtId="0" fontId="9" fillId="0" borderId="7" xfId="0" applyFont="1" applyBorder="1"/>
    <xf numFmtId="0" fontId="11" fillId="0" borderId="8" xfId="0" applyFont="1" applyBorder="1"/>
    <xf numFmtId="164" fontId="11" fillId="0" borderId="8" xfId="0" applyNumberFormat="1" applyFont="1" applyBorder="1"/>
    <xf numFmtId="165" fontId="11" fillId="0" borderId="8" xfId="0" applyNumberFormat="1" applyFont="1" applyBorder="1" applyAlignment="1">
      <alignment horizontal="center"/>
    </xf>
    <xf numFmtId="44" fontId="10" fillId="0" borderId="8" xfId="2" applyFont="1" applyBorder="1" applyProtection="1">
      <protection locked="0"/>
    </xf>
    <xf numFmtId="44" fontId="9" fillId="0" borderId="16" xfId="2" applyFont="1" applyBorder="1" applyAlignment="1" applyProtection="1"/>
    <xf numFmtId="0" fontId="10" fillId="0" borderId="8" xfId="0" applyFont="1" applyBorder="1" applyProtection="1">
      <protection locked="0"/>
    </xf>
    <xf numFmtId="0" fontId="9" fillId="0" borderId="16" xfId="0" applyFont="1" applyBorder="1"/>
    <xf numFmtId="44" fontId="9" fillId="0" borderId="16" xfId="2" applyFont="1" applyBorder="1" applyProtection="1"/>
    <xf numFmtId="0" fontId="9" fillId="0" borderId="37" xfId="0" applyFont="1" applyBorder="1"/>
    <xf numFmtId="44" fontId="9" fillId="0" borderId="16" xfId="2" applyFont="1" applyFill="1" applyBorder="1" applyProtection="1"/>
    <xf numFmtId="0" fontId="8" fillId="0" borderId="7" xfId="0" applyFont="1" applyBorder="1" applyAlignment="1">
      <alignment horizontal="center"/>
    </xf>
    <xf numFmtId="0" fontId="9" fillId="0" borderId="8" xfId="0" applyFont="1" applyBorder="1"/>
    <xf numFmtId="0" fontId="10" fillId="0" borderId="8" xfId="0" applyFont="1" applyBorder="1"/>
    <xf numFmtId="44" fontId="9" fillId="0" borderId="34" xfId="0" applyNumberFormat="1" applyFont="1" applyBorder="1" applyAlignment="1">
      <alignment horizontal="center"/>
    </xf>
    <xf numFmtId="44" fontId="9" fillId="0" borderId="4" xfId="0" applyNumberFormat="1" applyFont="1" applyBorder="1"/>
    <xf numFmtId="44" fontId="10" fillId="0" borderId="8" xfId="2" applyFont="1" applyBorder="1"/>
    <xf numFmtId="0" fontId="9" fillId="0" borderId="1" xfId="0" applyFont="1" applyBorder="1"/>
    <xf numFmtId="166" fontId="10" fillId="0" borderId="8" xfId="2" applyNumberFormat="1" applyFont="1" applyBorder="1" applyProtection="1">
      <protection locked="0"/>
    </xf>
    <xf numFmtId="0" fontId="13" fillId="0" borderId="0" xfId="0" applyFont="1"/>
    <xf numFmtId="44" fontId="9" fillId="0" borderId="5" xfId="0" applyNumberFormat="1" applyFont="1" applyBorder="1"/>
    <xf numFmtId="0" fontId="14" fillId="0" borderId="0" xfId="0" applyFont="1" applyAlignment="1">
      <alignment horizontal="left" indent="1"/>
    </xf>
    <xf numFmtId="0" fontId="9" fillId="0" borderId="6" xfId="0" applyFont="1" applyBorder="1" applyAlignment="1">
      <alignment horizontal="right"/>
    </xf>
    <xf numFmtId="44" fontId="9" fillId="0" borderId="7" xfId="0" applyNumberFormat="1" applyFont="1" applyBorder="1"/>
    <xf numFmtId="0" fontId="11" fillId="0" borderId="19" xfId="0" applyFont="1" applyBorder="1"/>
    <xf numFmtId="164" fontId="11" fillId="0" borderId="19" xfId="0" applyNumberFormat="1" applyFont="1" applyBorder="1"/>
    <xf numFmtId="165" fontId="11" fillId="0" borderId="19" xfId="0" applyNumberFormat="1" applyFont="1" applyBorder="1" applyAlignment="1">
      <alignment horizontal="center"/>
    </xf>
    <xf numFmtId="44" fontId="9" fillId="0" borderId="20" xfId="2" applyFont="1" applyBorder="1" applyProtection="1"/>
    <xf numFmtId="0" fontId="10" fillId="0" borderId="24" xfId="0" applyFont="1" applyBorder="1"/>
    <xf numFmtId="0" fontId="7" fillId="0" borderId="25" xfId="0" applyFont="1" applyBorder="1" applyAlignment="1">
      <alignment horizontal="right"/>
    </xf>
    <xf numFmtId="0" fontId="11" fillId="0" borderId="12" xfId="0" applyFont="1" applyBorder="1"/>
    <xf numFmtId="0" fontId="9" fillId="0" borderId="18" xfId="0" applyFont="1" applyBorder="1"/>
    <xf numFmtId="44" fontId="9" fillId="0" borderId="12" xfId="0" applyNumberFormat="1" applyFont="1" applyBorder="1"/>
    <xf numFmtId="0" fontId="10" fillId="0" borderId="27" xfId="0" applyFont="1" applyBorder="1"/>
    <xf numFmtId="0" fontId="7" fillId="0" borderId="28" xfId="0" applyFont="1" applyBorder="1" applyAlignment="1">
      <alignment horizontal="right"/>
    </xf>
    <xf numFmtId="0" fontId="11" fillId="0" borderId="29" xfId="0" applyFont="1" applyBorder="1"/>
    <xf numFmtId="44" fontId="9" fillId="0" borderId="13" xfId="0" applyNumberFormat="1" applyFont="1" applyBorder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3" applyFont="1" applyBorder="1" applyAlignment="1" applyProtection="1"/>
    <xf numFmtId="0" fontId="9" fillId="0" borderId="0" xfId="0" applyFont="1" applyAlignment="1">
      <alignment wrapText="1"/>
    </xf>
    <xf numFmtId="0" fontId="9" fillId="0" borderId="15" xfId="0" applyFont="1" applyBorder="1" applyAlignment="1">
      <alignment horizontal="left" wrapText="1"/>
    </xf>
    <xf numFmtId="0" fontId="11" fillId="0" borderId="15" xfId="0" applyFont="1" applyBorder="1" applyAlignment="1">
      <alignment wrapText="1"/>
    </xf>
    <xf numFmtId="0" fontId="6" fillId="0" borderId="18" xfId="0" applyFont="1" applyBorder="1" applyAlignment="1">
      <alignment horizontal="center" vertical="center"/>
    </xf>
    <xf numFmtId="0" fontId="8" fillId="0" borderId="15" xfId="0" applyFont="1" applyBorder="1" applyAlignment="1">
      <alignment horizontal="left" wrapText="1"/>
    </xf>
    <xf numFmtId="0" fontId="4" fillId="0" borderId="15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11" fillId="0" borderId="35" xfId="0" applyFont="1" applyBorder="1" applyAlignment="1">
      <alignment wrapText="1"/>
    </xf>
    <xf numFmtId="0" fontId="11" fillId="0" borderId="36" xfId="0" applyFont="1" applyBorder="1" applyAlignment="1">
      <alignment wrapText="1"/>
    </xf>
    <xf numFmtId="0" fontId="10" fillId="0" borderId="23" xfId="0" applyFont="1" applyBorder="1" applyAlignment="1">
      <alignment wrapText="1"/>
    </xf>
    <xf numFmtId="0" fontId="10" fillId="0" borderId="30" xfId="0" applyFont="1" applyBorder="1" applyAlignment="1">
      <alignment wrapText="1"/>
    </xf>
    <xf numFmtId="0" fontId="15" fillId="0" borderId="31" xfId="0" applyFont="1" applyBorder="1" applyAlignment="1">
      <alignment horizontal="right"/>
    </xf>
    <xf numFmtId="0" fontId="16" fillId="0" borderId="32" xfId="0" applyFont="1" applyBorder="1" applyAlignment="1">
      <alignment horizontal="right"/>
    </xf>
    <xf numFmtId="0" fontId="16" fillId="0" borderId="11" xfId="0" applyFont="1" applyBorder="1" applyAlignment="1">
      <alignment horizontal="right"/>
    </xf>
    <xf numFmtId="0" fontId="16" fillId="0" borderId="33" xfId="0" applyFont="1" applyBorder="1" applyAlignment="1">
      <alignment horizontal="right"/>
    </xf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13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horizontal="left" vertical="top" wrapText="1"/>
    </xf>
    <xf numFmtId="0" fontId="19" fillId="0" borderId="0" xfId="0" applyFont="1" applyAlignment="1">
      <alignment vertical="top" wrapText="1"/>
    </xf>
    <xf numFmtId="0" fontId="25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5" fillId="0" borderId="0" xfId="0" applyFont="1"/>
    <xf numFmtId="0" fontId="23" fillId="0" borderId="0" xfId="0" applyFont="1" applyAlignment="1">
      <alignment horizontal="left" vertical="center" wrapText="1"/>
    </xf>
    <xf numFmtId="0" fontId="26" fillId="0" borderId="0" xfId="3" applyFont="1" applyAlignment="1" applyProtection="1">
      <alignment horizontal="center"/>
    </xf>
    <xf numFmtId="0" fontId="9" fillId="0" borderId="0" xfId="0" applyFont="1" applyAlignment="1"/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"/>
  <sheetViews>
    <sheetView tabSelected="1" view="pageLayout" zoomScale="110" zoomScaleNormal="125" zoomScalePageLayoutView="110" workbookViewId="0">
      <selection activeCell="A13" sqref="A13:A16"/>
    </sheetView>
  </sheetViews>
  <sheetFormatPr defaultColWidth="11.42578125" defaultRowHeight="12.75"/>
  <cols>
    <col min="1" max="1" width="34.7109375" style="6" customWidth="1"/>
    <col min="2" max="2" width="5" style="6" customWidth="1"/>
    <col min="3" max="3" width="45.140625" style="67" customWidth="1"/>
    <col min="4" max="4" width="7.85546875" style="6" customWidth="1"/>
    <col min="5" max="5" width="9.28515625" style="6" customWidth="1"/>
    <col min="6" max="6" width="8.85546875" style="6" customWidth="1"/>
    <col min="7" max="7" width="13.28515625" style="6" customWidth="1"/>
    <col min="8" max="8" width="16.85546875" style="6" bestFit="1" customWidth="1"/>
    <col min="9" max="9" width="12.85546875" style="6" customWidth="1"/>
    <col min="10" max="10" width="5" style="6" customWidth="1"/>
    <col min="11" max="11" width="42.42578125" style="6" customWidth="1"/>
    <col min="12" max="12" width="27.28515625" style="6" customWidth="1"/>
    <col min="13" max="13" width="10.85546875" style="6" customWidth="1"/>
    <col min="14" max="16384" width="11.42578125" style="6"/>
  </cols>
  <sheetData>
    <row r="1" spans="1:13" ht="60.75" customHeight="1">
      <c r="A1" s="4" t="e" vm="1">
        <v>#VALUE!</v>
      </c>
      <c r="B1" s="94" t="s">
        <v>0</v>
      </c>
      <c r="C1" s="94"/>
      <c r="D1" s="94"/>
      <c r="E1" s="94"/>
      <c r="F1" s="94"/>
      <c r="G1" s="94"/>
      <c r="H1" s="94"/>
      <c r="I1" s="94"/>
      <c r="J1" s="4"/>
      <c r="K1" s="4"/>
      <c r="L1" s="5"/>
      <c r="M1" s="5"/>
    </row>
    <row r="2" spans="1:13">
      <c r="A2" s="8"/>
      <c r="C2" s="95" t="s">
        <v>1</v>
      </c>
      <c r="D2" s="95" t="s">
        <v>2</v>
      </c>
      <c r="E2" s="95"/>
      <c r="F2" s="97" t="s">
        <v>3</v>
      </c>
      <c r="G2" s="97" t="s">
        <v>4</v>
      </c>
      <c r="H2" s="98" t="s">
        <v>5</v>
      </c>
      <c r="I2" s="100" t="s">
        <v>6</v>
      </c>
    </row>
    <row r="3" spans="1:13">
      <c r="A3" s="7"/>
      <c r="C3" s="96"/>
      <c r="D3" s="96"/>
      <c r="E3" s="96"/>
      <c r="F3" s="96"/>
      <c r="G3" s="96"/>
      <c r="H3" s="99"/>
      <c r="I3" s="101"/>
      <c r="L3" s="9" t="s">
        <v>7</v>
      </c>
    </row>
    <row r="4" spans="1:13" ht="14.1" customHeight="1">
      <c r="A4" s="102" t="s">
        <v>8</v>
      </c>
      <c r="C4" s="68" t="s">
        <v>9</v>
      </c>
      <c r="D4" s="11">
        <v>342</v>
      </c>
      <c r="E4" s="12" t="s">
        <v>10</v>
      </c>
      <c r="F4" s="13">
        <f>F30</f>
        <v>1000</v>
      </c>
      <c r="G4" s="14">
        <f>F4/D4</f>
        <v>2.9239766081871346</v>
      </c>
      <c r="H4" s="15">
        <v>0</v>
      </c>
      <c r="I4" s="16">
        <f>(H4*G4)/F30</f>
        <v>0</v>
      </c>
      <c r="L4" s="17" t="s">
        <v>11</v>
      </c>
    </row>
    <row r="5" spans="1:13" ht="14.1" customHeight="1">
      <c r="A5" s="103"/>
      <c r="C5" s="71"/>
      <c r="D5" s="12"/>
      <c r="E5" s="12"/>
      <c r="F5" s="12"/>
      <c r="G5" s="12"/>
      <c r="H5" s="18"/>
      <c r="I5" s="19"/>
      <c r="K5" s="10" t="s">
        <v>9</v>
      </c>
      <c r="L5" s="20">
        <f>G4</f>
        <v>2.9239766081871346</v>
      </c>
      <c r="M5" s="21" t="s">
        <v>12</v>
      </c>
    </row>
    <row r="6" spans="1:13">
      <c r="A6" s="104" t="s">
        <v>13</v>
      </c>
      <c r="C6" s="72" t="s">
        <v>14</v>
      </c>
      <c r="D6" s="22"/>
      <c r="E6" s="22"/>
      <c r="F6" s="22"/>
      <c r="G6" s="22"/>
      <c r="H6" s="23"/>
      <c r="I6" s="24"/>
      <c r="K6" s="25" t="s">
        <v>15</v>
      </c>
      <c r="L6" s="26">
        <f>G7</f>
        <v>55.555555555555557</v>
      </c>
      <c r="M6" s="27" t="s">
        <v>16</v>
      </c>
    </row>
    <row r="7" spans="1:13">
      <c r="A7" s="104"/>
      <c r="C7" s="69" t="s">
        <v>15</v>
      </c>
      <c r="D7" s="28">
        <v>18</v>
      </c>
      <c r="E7" s="28" t="s">
        <v>17</v>
      </c>
      <c r="F7" s="29">
        <f>F30</f>
        <v>1000</v>
      </c>
      <c r="G7" s="30">
        <f>F7/D7</f>
        <v>55.555555555555557</v>
      </c>
      <c r="H7" s="31">
        <v>0</v>
      </c>
      <c r="I7" s="32">
        <f>(H7*G7)/F30</f>
        <v>0</v>
      </c>
      <c r="K7" s="25" t="s">
        <v>18</v>
      </c>
      <c r="L7" s="26">
        <f>SUM(G8)</f>
        <v>1.6666666666666667</v>
      </c>
      <c r="M7" s="27" t="s">
        <v>19</v>
      </c>
    </row>
    <row r="8" spans="1:13">
      <c r="A8" s="105"/>
      <c r="C8" s="69" t="s">
        <v>18</v>
      </c>
      <c r="D8" s="28">
        <v>600</v>
      </c>
      <c r="E8" s="28" t="s">
        <v>20</v>
      </c>
      <c r="F8" s="29">
        <f>F30</f>
        <v>1000</v>
      </c>
      <c r="G8" s="30">
        <f>F8/D8</f>
        <v>1.6666666666666667</v>
      </c>
      <c r="H8" s="31">
        <v>0</v>
      </c>
      <c r="I8" s="32">
        <f>(H8*G8)/F30</f>
        <v>0</v>
      </c>
      <c r="K8" s="25" t="s">
        <v>21</v>
      </c>
      <c r="L8" s="26">
        <f>SUM(G11+G24+G25)</f>
        <v>47.058823529411768</v>
      </c>
      <c r="M8" s="27" t="s">
        <v>22</v>
      </c>
    </row>
    <row r="9" spans="1:13" ht="36">
      <c r="A9" s="106" t="s">
        <v>23</v>
      </c>
      <c r="C9" s="69"/>
      <c r="D9" s="28"/>
      <c r="E9" s="28"/>
      <c r="F9" s="28"/>
      <c r="G9" s="28"/>
      <c r="H9" s="33"/>
      <c r="I9" s="34"/>
      <c r="K9" s="27" t="s">
        <v>24</v>
      </c>
      <c r="L9" s="26">
        <f>SUM(G14+G15+G20+G21)</f>
        <v>24.851282051282052</v>
      </c>
      <c r="M9" s="27" t="s">
        <v>25</v>
      </c>
    </row>
    <row r="10" spans="1:13">
      <c r="A10" s="107"/>
      <c r="C10" s="73" t="s">
        <v>26</v>
      </c>
      <c r="D10" s="28"/>
      <c r="E10" s="28"/>
      <c r="F10" s="28"/>
      <c r="G10" s="28"/>
      <c r="H10" s="33"/>
      <c r="I10" s="34"/>
      <c r="K10" s="25" t="s">
        <v>27</v>
      </c>
      <c r="L10" s="26">
        <f>SUM(G16)</f>
        <v>0.33333333333333331</v>
      </c>
      <c r="M10" s="27" t="s">
        <v>12</v>
      </c>
    </row>
    <row r="11" spans="1:13" ht="15.95" customHeight="1">
      <c r="A11" s="108"/>
      <c r="C11" s="69" t="s">
        <v>21</v>
      </c>
      <c r="D11" s="28">
        <v>42.5</v>
      </c>
      <c r="E11" s="28" t="s">
        <v>28</v>
      </c>
      <c r="F11" s="29">
        <f>F30</f>
        <v>1000</v>
      </c>
      <c r="G11" s="30">
        <f>F11/D11</f>
        <v>23.529411764705884</v>
      </c>
      <c r="H11" s="31">
        <v>0</v>
      </c>
      <c r="I11" s="35">
        <f>(H11*G11)/F30</f>
        <v>0</v>
      </c>
      <c r="K11" s="25" t="s">
        <v>29</v>
      </c>
      <c r="L11" s="26">
        <f>G19</f>
        <v>2.3529411764705883</v>
      </c>
      <c r="M11" s="27" t="s">
        <v>12</v>
      </c>
    </row>
    <row r="12" spans="1:13">
      <c r="A12" s="109"/>
      <c r="C12" s="69"/>
      <c r="D12" s="28"/>
      <c r="E12" s="28"/>
      <c r="F12" s="29"/>
      <c r="G12" s="30"/>
      <c r="H12" s="31"/>
      <c r="I12" s="35"/>
      <c r="K12" s="36" t="s">
        <v>30</v>
      </c>
      <c r="L12" s="26">
        <f>SUM(G28+G29)</f>
        <v>6.1538461538461542</v>
      </c>
      <c r="M12" s="27" t="s">
        <v>25</v>
      </c>
    </row>
    <row r="13" spans="1:13" ht="24" customHeight="1">
      <c r="A13" s="110" t="s">
        <v>31</v>
      </c>
      <c r="C13" s="73" t="s">
        <v>32</v>
      </c>
      <c r="D13" s="28"/>
      <c r="E13" s="28"/>
      <c r="F13" s="28"/>
      <c r="G13" s="28"/>
      <c r="H13" s="33"/>
      <c r="I13" s="34"/>
      <c r="K13" s="89" t="s">
        <v>33</v>
      </c>
      <c r="L13" s="89"/>
      <c r="M13" s="89"/>
    </row>
    <row r="14" spans="1:13" ht="24" customHeight="1">
      <c r="A14" s="110"/>
      <c r="C14" s="69" t="s">
        <v>34</v>
      </c>
      <c r="D14" s="28">
        <v>125</v>
      </c>
      <c r="E14" s="28" t="s">
        <v>35</v>
      </c>
      <c r="F14" s="29">
        <f>F31</f>
        <v>100</v>
      </c>
      <c r="G14" s="30">
        <f>F14/D14</f>
        <v>0.8</v>
      </c>
      <c r="H14" s="31">
        <v>0</v>
      </c>
      <c r="I14" s="35">
        <f>SUM(H14*G14)/F31</f>
        <v>0</v>
      </c>
    </row>
    <row r="15" spans="1:13" ht="24" customHeight="1">
      <c r="A15" s="110"/>
      <c r="C15" s="69" t="s">
        <v>36</v>
      </c>
      <c r="D15" s="28">
        <v>50</v>
      </c>
      <c r="E15" s="28" t="s">
        <v>35</v>
      </c>
      <c r="F15" s="29">
        <f>F31</f>
        <v>100</v>
      </c>
      <c r="G15" s="30">
        <f>F15/D15</f>
        <v>2</v>
      </c>
      <c r="H15" s="31">
        <v>0</v>
      </c>
      <c r="I15" s="37">
        <f>SUM(H15*G15)/F31</f>
        <v>0</v>
      </c>
    </row>
    <row r="16" spans="1:13" ht="18" customHeight="1">
      <c r="A16" s="110"/>
      <c r="C16" s="69" t="s">
        <v>27</v>
      </c>
      <c r="D16" s="28">
        <v>300</v>
      </c>
      <c r="E16" s="28" t="s">
        <v>37</v>
      </c>
      <c r="F16" s="29">
        <f>F31</f>
        <v>100</v>
      </c>
      <c r="G16" s="30">
        <f>F16/D16</f>
        <v>0.33333333333333331</v>
      </c>
      <c r="H16" s="31">
        <v>0</v>
      </c>
      <c r="I16" s="32">
        <f>SUM(H16*G16)/F31</f>
        <v>0</v>
      </c>
      <c r="L16" s="38" t="s">
        <v>38</v>
      </c>
    </row>
    <row r="17" spans="1:12" ht="14.1" customHeight="1">
      <c r="A17" s="107"/>
      <c r="C17" s="74"/>
      <c r="D17" s="39"/>
      <c r="E17" s="39"/>
      <c r="F17" s="39"/>
      <c r="G17" s="39"/>
      <c r="H17" s="40"/>
      <c r="I17" s="34"/>
      <c r="K17" s="10" t="s">
        <v>9</v>
      </c>
      <c r="L17" s="41">
        <f>H4*L5</f>
        <v>0</v>
      </c>
    </row>
    <row r="18" spans="1:12" ht="14.1" customHeight="1">
      <c r="A18" s="107"/>
      <c r="C18" s="73" t="s">
        <v>39</v>
      </c>
      <c r="D18" s="28"/>
      <c r="E18" s="28"/>
      <c r="F18" s="29"/>
      <c r="G18" s="30"/>
      <c r="H18" s="31"/>
      <c r="I18" s="35"/>
      <c r="K18" s="25" t="s">
        <v>15</v>
      </c>
      <c r="L18" s="42">
        <f>H7*L6</f>
        <v>0</v>
      </c>
    </row>
    <row r="19" spans="1:12" ht="14.1" customHeight="1">
      <c r="A19" s="107"/>
      <c r="C19" s="69" t="s">
        <v>29</v>
      </c>
      <c r="D19" s="28">
        <v>425</v>
      </c>
      <c r="E19" s="28" t="s">
        <v>40</v>
      </c>
      <c r="F19" s="29">
        <f>F30</f>
        <v>1000</v>
      </c>
      <c r="G19" s="30">
        <f>F19/D19</f>
        <v>2.3529411764705883</v>
      </c>
      <c r="H19" s="31">
        <v>0</v>
      </c>
      <c r="I19" s="32">
        <f>(H19*G19)/F30</f>
        <v>0</v>
      </c>
      <c r="K19" s="25" t="s">
        <v>18</v>
      </c>
      <c r="L19" s="42">
        <f>H8*L7</f>
        <v>0</v>
      </c>
    </row>
    <row r="20" spans="1:12" ht="24" customHeight="1">
      <c r="A20" s="111" t="s">
        <v>41</v>
      </c>
      <c r="C20" s="69" t="s">
        <v>42</v>
      </c>
      <c r="D20" s="28">
        <v>65</v>
      </c>
      <c r="E20" s="28" t="s">
        <v>43</v>
      </c>
      <c r="F20" s="29">
        <f>F30</f>
        <v>1000</v>
      </c>
      <c r="G20" s="30">
        <f>F20/D20</f>
        <v>15.384615384615385</v>
      </c>
      <c r="H20" s="43">
        <v>0</v>
      </c>
      <c r="I20" s="35">
        <f>SUM(H20*G20)/F30</f>
        <v>0</v>
      </c>
      <c r="K20" s="25" t="s">
        <v>21</v>
      </c>
      <c r="L20" s="42">
        <f>L8*H11</f>
        <v>0</v>
      </c>
    </row>
    <row r="21" spans="1:12" ht="15" customHeight="1">
      <c r="A21" s="8"/>
      <c r="C21" s="69" t="s">
        <v>44</v>
      </c>
      <c r="D21" s="28">
        <v>150</v>
      </c>
      <c r="E21" s="28" t="s">
        <v>43</v>
      </c>
      <c r="F21" s="29">
        <f>F30</f>
        <v>1000</v>
      </c>
      <c r="G21" s="30">
        <f>F21/D21</f>
        <v>6.666666666666667</v>
      </c>
      <c r="H21" s="43">
        <v>0</v>
      </c>
      <c r="I21" s="32">
        <f>SUM(H21*G21)/F30</f>
        <v>0</v>
      </c>
      <c r="K21" s="44" t="s">
        <v>24</v>
      </c>
      <c r="L21" s="42">
        <f>L9*H14</f>
        <v>0</v>
      </c>
    </row>
    <row r="22" spans="1:12" ht="14.1" customHeight="1">
      <c r="A22" s="8"/>
      <c r="C22" s="74"/>
      <c r="D22" s="39"/>
      <c r="E22" s="39"/>
      <c r="F22" s="39"/>
      <c r="G22" s="39"/>
      <c r="H22" s="40"/>
      <c r="I22" s="34"/>
      <c r="K22" s="25" t="s">
        <v>27</v>
      </c>
      <c r="L22" s="42">
        <f>L10*H16</f>
        <v>0</v>
      </c>
    </row>
    <row r="23" spans="1:12">
      <c r="A23" s="8"/>
      <c r="C23" s="73" t="s">
        <v>45</v>
      </c>
      <c r="D23" s="28"/>
      <c r="E23" s="28"/>
      <c r="F23" s="29"/>
      <c r="G23" s="30"/>
      <c r="H23" s="45"/>
      <c r="I23" s="35"/>
      <c r="K23" s="25" t="s">
        <v>29</v>
      </c>
      <c r="L23" s="42">
        <f>L11*H19</f>
        <v>0</v>
      </c>
    </row>
    <row r="24" spans="1:12" ht="24">
      <c r="A24" s="46"/>
      <c r="C24" s="69" t="s">
        <v>46</v>
      </c>
      <c r="D24" s="28">
        <v>85</v>
      </c>
      <c r="E24" s="28" t="s">
        <v>47</v>
      </c>
      <c r="F24" s="29">
        <f>(F30)</f>
        <v>1000</v>
      </c>
      <c r="G24" s="30">
        <f>F24/D24</f>
        <v>11.764705882352942</v>
      </c>
      <c r="H24" s="43">
        <v>0</v>
      </c>
      <c r="I24" s="35">
        <f>(H24*G24)/F30</f>
        <v>0</v>
      </c>
      <c r="K24" s="36" t="s">
        <v>30</v>
      </c>
      <c r="L24" s="47">
        <f>L12*H29</f>
        <v>0</v>
      </c>
    </row>
    <row r="25" spans="1:12" ht="14.1" customHeight="1">
      <c r="A25" s="48"/>
      <c r="C25" s="69" t="s">
        <v>48</v>
      </c>
      <c r="D25" s="28">
        <v>85</v>
      </c>
      <c r="E25" s="28" t="s">
        <v>28</v>
      </c>
      <c r="F25" s="29">
        <f>F30</f>
        <v>1000</v>
      </c>
      <c r="G25" s="30">
        <f>F25/D25</f>
        <v>11.764705882352942</v>
      </c>
      <c r="H25" s="43">
        <v>0</v>
      </c>
      <c r="I25" s="35">
        <f>(H25*G25)/F30</f>
        <v>0</v>
      </c>
      <c r="K25" s="49" t="s">
        <v>49</v>
      </c>
      <c r="L25" s="50">
        <f>SUM(L17:L24)</f>
        <v>0</v>
      </c>
    </row>
    <row r="26" spans="1:12" ht="17.100000000000001" customHeight="1">
      <c r="A26" s="48"/>
      <c r="C26" s="74"/>
      <c r="D26" s="39"/>
      <c r="E26" s="39"/>
      <c r="F26" s="39"/>
      <c r="G26" s="39"/>
      <c r="H26" s="40"/>
      <c r="I26" s="34"/>
      <c r="K26" s="70" t="s">
        <v>50</v>
      </c>
      <c r="L26" s="70"/>
    </row>
    <row r="27" spans="1:12" ht="17.100000000000001" customHeight="1">
      <c r="C27" s="72" t="s">
        <v>51</v>
      </c>
      <c r="D27" s="39"/>
      <c r="E27" s="39"/>
      <c r="F27" s="39"/>
      <c r="G27" s="39"/>
      <c r="H27" s="40"/>
      <c r="I27" s="34"/>
    </row>
    <row r="28" spans="1:12">
      <c r="C28" s="75" t="s">
        <v>52</v>
      </c>
      <c r="D28" s="28">
        <v>325</v>
      </c>
      <c r="E28" s="28" t="s">
        <v>35</v>
      </c>
      <c r="F28" s="29">
        <f>F30</f>
        <v>1000</v>
      </c>
      <c r="G28" s="30">
        <f>F28/D28</f>
        <v>3.0769230769230771</v>
      </c>
      <c r="H28" s="43">
        <v>0</v>
      </c>
      <c r="I28" s="35">
        <f>SUM(H28*G28)/F30</f>
        <v>0</v>
      </c>
    </row>
    <row r="29" spans="1:12" ht="18.95" customHeight="1">
      <c r="C29" s="76" t="s">
        <v>53</v>
      </c>
      <c r="D29" s="51">
        <v>325</v>
      </c>
      <c r="E29" s="51" t="s">
        <v>54</v>
      </c>
      <c r="F29" s="52">
        <f>F30</f>
        <v>1000</v>
      </c>
      <c r="G29" s="53">
        <f>F29/D29</f>
        <v>3.0769230769230771</v>
      </c>
      <c r="H29" s="43">
        <v>0</v>
      </c>
      <c r="I29" s="54">
        <f>SUM(H29*G29)/F30</f>
        <v>0</v>
      </c>
    </row>
    <row r="30" spans="1:12" ht="20.100000000000001" customHeight="1">
      <c r="C30" s="77"/>
      <c r="D30" s="55"/>
      <c r="E30" s="56" t="s">
        <v>55</v>
      </c>
      <c r="F30" s="1">
        <v>1000</v>
      </c>
      <c r="G30" s="57"/>
      <c r="H30" s="58"/>
      <c r="I30" s="59"/>
    </row>
    <row r="31" spans="1:12">
      <c r="C31" s="78"/>
      <c r="D31" s="60"/>
      <c r="E31" s="61" t="s">
        <v>56</v>
      </c>
      <c r="F31" s="2">
        <v>100</v>
      </c>
      <c r="G31" s="62"/>
      <c r="I31" s="63"/>
    </row>
    <row r="32" spans="1:12">
      <c r="C32" s="79" t="s">
        <v>57</v>
      </c>
      <c r="D32" s="80"/>
      <c r="E32" s="80"/>
      <c r="F32" s="81"/>
      <c r="G32" s="80"/>
      <c r="H32" s="82"/>
      <c r="I32" s="3">
        <f>SUM(I3:I29)</f>
        <v>0</v>
      </c>
    </row>
    <row r="33" spans="1:12" ht="21.75" customHeight="1">
      <c r="A33" s="7"/>
      <c r="C33" s="93" t="s">
        <v>58</v>
      </c>
      <c r="D33" s="112"/>
      <c r="E33" s="112"/>
      <c r="F33" s="112"/>
      <c r="G33" s="112"/>
      <c r="H33" s="112"/>
      <c r="I33" s="112"/>
    </row>
    <row r="34" spans="1:12" ht="12.75" customHeight="1">
      <c r="C34" s="90" t="s">
        <v>59</v>
      </c>
      <c r="D34" s="91"/>
      <c r="E34" s="91"/>
      <c r="F34" s="91"/>
      <c r="G34" s="91"/>
      <c r="H34" s="91"/>
      <c r="I34" s="92"/>
      <c r="J34" s="64"/>
    </row>
    <row r="35" spans="1:12" ht="12.75" customHeight="1">
      <c r="C35" s="86" t="s">
        <v>60</v>
      </c>
      <c r="D35" s="87"/>
      <c r="E35" s="87"/>
      <c r="F35" s="87"/>
      <c r="G35" s="87"/>
      <c r="H35" s="87"/>
      <c r="I35" s="88"/>
    </row>
    <row r="36" spans="1:12" ht="12.75" customHeight="1">
      <c r="C36" s="86" t="s">
        <v>61</v>
      </c>
      <c r="D36" s="87"/>
      <c r="E36" s="87"/>
      <c r="F36" s="87"/>
      <c r="G36" s="87"/>
      <c r="H36" s="87"/>
      <c r="I36" s="88"/>
      <c r="J36" s="65"/>
      <c r="K36" s="6" t="s">
        <v>62</v>
      </c>
    </row>
    <row r="37" spans="1:12" ht="12.75" customHeight="1">
      <c r="C37" s="86" t="s">
        <v>63</v>
      </c>
      <c r="D37" s="87"/>
      <c r="E37" s="87"/>
      <c r="F37" s="87"/>
      <c r="G37" s="87"/>
      <c r="H37" s="87"/>
      <c r="I37" s="88"/>
      <c r="K37" s="6" t="s">
        <v>64</v>
      </c>
    </row>
    <row r="38" spans="1:12" ht="12.75" customHeight="1">
      <c r="C38" s="86" t="s">
        <v>65</v>
      </c>
      <c r="D38" s="87"/>
      <c r="E38" s="87"/>
      <c r="F38" s="87"/>
      <c r="G38" s="87"/>
      <c r="H38" s="87"/>
      <c r="I38" s="88"/>
      <c r="K38" s="6" t="s">
        <v>66</v>
      </c>
    </row>
    <row r="39" spans="1:12" ht="12.75" customHeight="1">
      <c r="C39" s="86" t="s">
        <v>67</v>
      </c>
      <c r="D39" s="87"/>
      <c r="E39" s="87"/>
      <c r="F39" s="87"/>
      <c r="G39" s="87"/>
      <c r="H39" s="87"/>
      <c r="I39" s="88"/>
      <c r="K39" s="6" t="s">
        <v>68</v>
      </c>
    </row>
    <row r="40" spans="1:12" ht="12.75" customHeight="1">
      <c r="C40" s="83" t="s">
        <v>69</v>
      </c>
      <c r="D40" s="84"/>
      <c r="E40" s="84"/>
      <c r="F40" s="84"/>
      <c r="G40" s="84"/>
      <c r="H40" s="84"/>
      <c r="I40" s="85"/>
      <c r="K40" s="66" t="s">
        <v>41</v>
      </c>
      <c r="L40" s="6" t="s">
        <v>70</v>
      </c>
    </row>
  </sheetData>
  <mergeCells count="19">
    <mergeCell ref="K13:M13"/>
    <mergeCell ref="C35:I35"/>
    <mergeCell ref="C34:I34"/>
    <mergeCell ref="C33:I33"/>
    <mergeCell ref="B1:I1"/>
    <mergeCell ref="C2:C3"/>
    <mergeCell ref="D2:E3"/>
    <mergeCell ref="F2:F3"/>
    <mergeCell ref="G2:G3"/>
    <mergeCell ref="H2:H3"/>
    <mergeCell ref="I2:I3"/>
    <mergeCell ref="C32:H32"/>
    <mergeCell ref="C40:I40"/>
    <mergeCell ref="C39:I39"/>
    <mergeCell ref="C38:I38"/>
    <mergeCell ref="C37:I37"/>
    <mergeCell ref="C36:I36"/>
    <mergeCell ref="A6:A7"/>
    <mergeCell ref="A13:A16"/>
  </mergeCells>
  <phoneticPr fontId="2"/>
  <hyperlinks>
    <hyperlink ref="K40" r:id="rId1" xr:uid="{00000000-0004-0000-0000-000000000000}"/>
    <hyperlink ref="A20" r:id="rId2" xr:uid="{F774D37A-D32E-4FFD-A8C4-067E67FE22F6}"/>
  </hyperlinks>
  <printOptions horizontalCentered="1"/>
  <pageMargins left="0.25" right="0.25" top="1.25" bottom="0.25" header="0" footer="0"/>
  <pageSetup scale="61" orientation="landscape" horizontalDpi="4294967292" verticalDpi="4294967292"/>
  <extLst>
    <ext xmlns:mx="http://schemas.microsoft.com/office/mac/excel/2008/main" uri="{64002731-A6B0-56B0-2670-7721B7C09600}">
      <mx:PLV Mode="1" OnePage="0" WScale="7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2fef6552050082a83f6914eff594a6be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75fd3b202aa8c73026b856cfa178e892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866ADA-1C7C-4328-B7C5-4D5541F614E2}"/>
</file>

<file path=customXml/itemProps2.xml><?xml version="1.0" encoding="utf-8"?>
<ds:datastoreItem xmlns:ds="http://schemas.openxmlformats.org/officeDocument/2006/customXml" ds:itemID="{FFF131D5-61FA-4C00-804E-381B309E42E8}"/>
</file>

<file path=customXml/itemProps3.xml><?xml version="1.0" encoding="utf-8"?>
<ds:datastoreItem xmlns:ds="http://schemas.openxmlformats.org/officeDocument/2006/customXml" ds:itemID="{EE4FCA5E-8703-4620-B12F-742182FDD6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Westcoat Specialty Coating Systems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Shur Deck Waterproofing Material Cost Template - Mer-Ko by Westcoat Specialty Coating Systems</dc:title>
  <dc:subject/>
  <dc:creator>Westcoat Specialty Coating Systems</dc:creator>
  <cp:keywords/>
  <dc:description/>
  <cp:lastModifiedBy/>
  <cp:revision/>
  <dcterms:created xsi:type="dcterms:W3CDTF">1998-12-10T19:24:37Z</dcterms:created>
  <dcterms:modified xsi:type="dcterms:W3CDTF">2026-08-17T21:58:00Z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